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515" windowHeight="5190" tabRatio="595" activeTab="0"/>
  </bookViews>
  <sheets>
    <sheet name="الإطار المنطقي" sheetId="1" r:id="rId1"/>
    <sheet name="بنيية الميزانية الجماعية" sheetId="2" r:id="rId2"/>
  </sheets>
  <definedNames/>
  <calcPr fullCalcOnLoad="1"/>
</workbook>
</file>

<file path=xl/sharedStrings.xml><?xml version="1.0" encoding="utf-8"?>
<sst xmlns="http://schemas.openxmlformats.org/spreadsheetml/2006/main" count="550" uniqueCount="178">
  <si>
    <t>الفاعلون</t>
  </si>
  <si>
    <t>الجماعة</t>
  </si>
  <si>
    <t>التجهيز</t>
  </si>
  <si>
    <t>م و م ص ش</t>
  </si>
  <si>
    <t>التعليم</t>
  </si>
  <si>
    <t>المبادرة الوطنية للتنمية البشرية</t>
  </si>
  <si>
    <t>التعاون الوطني</t>
  </si>
  <si>
    <t>الجهة</t>
  </si>
  <si>
    <t>مجموع المساهمات (المؤكدة والمساهمات للتأكيد) حسب مجال التدخل</t>
  </si>
  <si>
    <t>التمويل الذي يتعين البحث عنه حسب مجال التدخل</t>
  </si>
  <si>
    <t>ميزانية المخطط الجماعي للتنمية حسب مجال التدخل</t>
  </si>
  <si>
    <t>رقم 1 : التعليم الأولي</t>
  </si>
  <si>
    <t>المساهمة (بالدرهم)</t>
  </si>
  <si>
    <t>المساهمة حسب مجال التدخل (%)</t>
  </si>
  <si>
    <t>مساهمة مؤكدة</t>
  </si>
  <si>
    <t>مساهمة للتأكيد</t>
  </si>
  <si>
    <t>رقم 19 : تقوية القدرات المحلية</t>
  </si>
  <si>
    <t>رقم  20 : مجالات تدخل أخرى</t>
  </si>
  <si>
    <t>رقم 2 : التعليم الأساسي</t>
  </si>
  <si>
    <t>رقم 3 : التعليم الإعدادي</t>
  </si>
  <si>
    <t>رقم 4 : التعليم غير النظامي</t>
  </si>
  <si>
    <t>رقم 5 : الصحة</t>
  </si>
  <si>
    <t>رقم 6 : الربط بشبكة الماء ص ش</t>
  </si>
  <si>
    <t>رقم 8 : التطهير</t>
  </si>
  <si>
    <t>رقم 9 : الطرق</t>
  </si>
  <si>
    <t>رقم 10 : التجهيزات المائية الصغرى</t>
  </si>
  <si>
    <t>رقم 11 : بنيات تحتية أخرى</t>
  </si>
  <si>
    <t>رقم 12 : حماية ومشاركة الطفل</t>
  </si>
  <si>
    <t>رقم 13 : حماية ومشاركة المرأة</t>
  </si>
  <si>
    <t>رقم 14 : حماية، أنشطة ومشاركة الشباب</t>
  </si>
  <si>
    <t>رقم 15 : الأنشطة والتجهيزات الاجتماعية</t>
  </si>
  <si>
    <t>رقم 16 : الأنشطة والتجهيزات الثقافية</t>
  </si>
  <si>
    <t>رقم 17 : الأنشطة المدرة للدخل والتشغيل</t>
  </si>
  <si>
    <t>رقم 18 : حماية البيئة</t>
  </si>
  <si>
    <t>مجالات التدخل</t>
  </si>
  <si>
    <t>جدول 4 : بنية ميزانية الجماعة</t>
  </si>
  <si>
    <t>الإطار المنطقي - خطة العمل</t>
  </si>
  <si>
    <t>ميزانية المخطط الجماعي للتنمية :</t>
  </si>
  <si>
    <t>الأنشطة والمشاريع</t>
  </si>
  <si>
    <t>التكلفة الإجمالية للنشاط أو المشروع (درهم)</t>
  </si>
  <si>
    <t>التموقع</t>
  </si>
  <si>
    <t>المسؤول عن المشروع</t>
  </si>
  <si>
    <t>تمويل المشروع</t>
  </si>
  <si>
    <t>مجموع التمويل المؤكد والتمويل الذي يتوجب تأكيده (حسب النشاط)</t>
  </si>
  <si>
    <t>مجموع التمويل الذي يتعين البحث عنه</t>
  </si>
  <si>
    <t>مدة الإنجاز</t>
  </si>
  <si>
    <t>الجدولة الزمنية</t>
  </si>
  <si>
    <t>المؤشرات</t>
  </si>
  <si>
    <t>حالة النشاط (مقترح، مبرمج، في طور الإنجاز)</t>
  </si>
  <si>
    <t>ملاحظات</t>
  </si>
  <si>
    <t>النوع</t>
  </si>
  <si>
    <t>المبلغ (درهم)</t>
  </si>
  <si>
    <t>النسبة (%)</t>
  </si>
  <si>
    <t>مؤكد</t>
  </si>
  <si>
    <t>للتأكيد</t>
  </si>
  <si>
    <t>مجموع التمويل المؤكد</t>
  </si>
  <si>
    <t xml:space="preserve">المجموع اللازم البحث عنه </t>
  </si>
  <si>
    <t>مجموع التمويلات حسب الفاعل :</t>
  </si>
  <si>
    <t>المؤكد تمويله</t>
  </si>
  <si>
    <t>تمويل للتأكيد</t>
  </si>
  <si>
    <t>المجموع الواجب البحث عنه</t>
  </si>
  <si>
    <t>المبلغ (الدرهم)</t>
  </si>
  <si>
    <t>الحصة  %</t>
  </si>
  <si>
    <t>مجموع مساهمة الفاعلين</t>
  </si>
  <si>
    <t>متوسط ​​ميزانية الجماعة على مدى ال 5 السنوات الماضية :</t>
  </si>
  <si>
    <t>مساهمة الجماعة في المخطط الجماعي للتنمية :</t>
  </si>
  <si>
    <t>الهدف العام   فك العزلة و تحقيق تنمية مستدامة</t>
  </si>
  <si>
    <t xml:space="preserve"> </t>
  </si>
  <si>
    <t>المجلس الإقليمي</t>
  </si>
  <si>
    <t>الهدف الخاص رقم 1 : تسهيل عملية التنقل داخل وخارج الجماعة</t>
  </si>
  <si>
    <t>بمداخل الدواوير التالية: بوريان2، اسبيرادا، اللحيلاح، كروشي بلانكو، لسناد، عين الحصن، والزكارية</t>
  </si>
  <si>
    <t>الاحداث بدواوير الجماعة اما الاصلاح بدواوير : لسناد، علالش، عين العلاق، وعزيب عين العلاق</t>
  </si>
  <si>
    <t>دواوير كروشي بلانكو، مدخل دوار الزكارية,,,)</t>
  </si>
  <si>
    <t>الهدف الخاص رقم 2 :  تسهيل الحصول على الماء الصالح للشرب</t>
  </si>
  <si>
    <t>الهدف الخاص رقم 3: تحسين الاستفادة من الخدمات الطبية</t>
  </si>
  <si>
    <t>الهدف الخاص رقم 4 : تهيئة الظروف الملائمة للتعلم</t>
  </si>
  <si>
    <t>الهدف الخاص رقم 5 : التكثيف من الأنشطة الثقافية والرياضية</t>
  </si>
  <si>
    <t>الهدف الخاص رقم 6 : تحسين مردودية القطاع الفلاحي</t>
  </si>
  <si>
    <t>جميع الدواوير</t>
  </si>
  <si>
    <t>الهدف الخاص رقم 8 : ازدهار قطاع الصناعة التقليدية</t>
  </si>
  <si>
    <t>دوار بوريان ( الحرشة)</t>
  </si>
  <si>
    <t>03 سنوات</t>
  </si>
  <si>
    <t>مقترح</t>
  </si>
  <si>
    <t>تم ادراج المديرية الاقليمية للتجهيز والنقل كفاعل في المشروع باعتبارها مسؤولة عن اتلاف 04 محطات لوقوف المسافرين تابعة لاملاك الجماعة على جانب الطريق الوطنية رقم:02 بفعل اشغال تثنية هذه الاخيرة</t>
  </si>
  <si>
    <t>ستة اشهر</t>
  </si>
  <si>
    <t>سنة واحدة</t>
  </si>
  <si>
    <t>في طور الانجاز</t>
  </si>
  <si>
    <t>0"%</t>
  </si>
  <si>
    <t>خمس سنوات (2012- 2016)</t>
  </si>
  <si>
    <t>مبرمج</t>
  </si>
  <si>
    <t>يهم هذا المشروع جماعة السوق القديم وجماعة عين لحصن حيث تم احتساب ربع المبلغ المخصص للمشروع ككل وهو 640 مليون د</t>
  </si>
  <si>
    <t xml:space="preserve"> مبرمج </t>
  </si>
  <si>
    <t>فائض ميزانية السنة المالية 2011</t>
  </si>
  <si>
    <t>متوسط مصاريف الجماعة خلال 5 سنواالماضية (2007 - 2011)</t>
  </si>
  <si>
    <t>متوسط مصاريف التسيير خلال 5 سنواالماضية (2007 - 2011)</t>
  </si>
  <si>
    <t>متوسط مصاريف الاستثمار خلال 5 سنوات الماضية (2007 - 2011)</t>
  </si>
  <si>
    <t>مجموع مساهمة كل الفاعلين</t>
  </si>
  <si>
    <t>رقم 7 : الكهرباء</t>
  </si>
  <si>
    <t xml:space="preserve">الجماعة :    </t>
  </si>
  <si>
    <t xml:space="preserve">الإقليم :         </t>
  </si>
  <si>
    <t>18 شهرا</t>
  </si>
  <si>
    <t>سنتان</t>
  </si>
  <si>
    <t>النيابة الاقليمية للتعلي</t>
  </si>
  <si>
    <t>المجموع اللازم البحث عنه</t>
  </si>
  <si>
    <t xml:space="preserve">   المديرية الإقليمية للفلاحة </t>
  </si>
  <si>
    <t xml:space="preserve">دواوير الجماعة </t>
  </si>
  <si>
    <t>5 أشهر</t>
  </si>
  <si>
    <t>مجموع التمويل للتأكيد</t>
  </si>
  <si>
    <t>تحسين جودة المسالك بنسبة 50 %</t>
  </si>
  <si>
    <t>الرفع من نسبة الكوانين المستفيدة من الماء الصالح للشرب</t>
  </si>
  <si>
    <t>الزيادة في عدد الساكنة المستفيدة من الخدمات الطبية</t>
  </si>
  <si>
    <t>الزيادة في عدد التلاميذ المسجلين في التعليم الإعدادي</t>
  </si>
  <si>
    <t xml:space="preserve">التقليص من نسبة الهدر المدرسي </t>
  </si>
  <si>
    <t>تأهيل نساء المنطقة و تيسير عملية إدماجهن في سوق الشغل</t>
  </si>
  <si>
    <t xml:space="preserve"> التقليص من نسبة البطالة في صفوف السشباب</t>
  </si>
  <si>
    <t xml:space="preserve">تنويع مصادر الدخل و تحسين المستوى المعيشي للأسر       </t>
  </si>
  <si>
    <t>تحديث وسائل الإنتاج و الزيادة في كمية و جودة المنتوج الفلاحي</t>
  </si>
  <si>
    <t>الرفع من نسبة الدواوير التي تتوفر على مسلك</t>
  </si>
  <si>
    <t>الدواوير: بوريان، لحضية، علالش، دار الغابة، الزكارية، تاويتش، لسناد، مركز الفندق، عين لعلق، اتجالة، و اغدير الحاج</t>
  </si>
  <si>
    <t xml:space="preserve">خمس سنوات </t>
  </si>
  <si>
    <t>وزارة الداخلية (م,ع,ج,م)</t>
  </si>
  <si>
    <t>المديرية الإقليمية للفلاحة</t>
  </si>
  <si>
    <t xml:space="preserve"> وكالة تنمية و إنعاش الشمال</t>
  </si>
  <si>
    <t>وكالة تنمية و إنعاش الشمال</t>
  </si>
  <si>
    <t>المركز، كروشي بلانكو</t>
  </si>
  <si>
    <t xml:space="preserve"> بوريان1</t>
  </si>
  <si>
    <t xml:space="preserve">تحسين ظروف تنقل الساكنة </t>
  </si>
  <si>
    <t>مديرية الشؤون القروية</t>
  </si>
  <si>
    <t>7.5%</t>
  </si>
  <si>
    <t>92.5%</t>
  </si>
  <si>
    <t>هذا المبلغ خاص بجماعة عين لحصن</t>
  </si>
  <si>
    <t>17.70</t>
  </si>
  <si>
    <t>82.30</t>
  </si>
  <si>
    <t>0.18%</t>
  </si>
  <si>
    <t>تطوان  Tétouan</t>
  </si>
  <si>
    <t>عين الحصن Ain Lahcen</t>
  </si>
  <si>
    <t>احداث اعدادية بها قسم داخلي Construction d'un collège et d'un internat</t>
  </si>
  <si>
    <t>الجماعة  La commune</t>
  </si>
  <si>
    <t>المجلس الإقليمي Le conseil provincial</t>
  </si>
  <si>
    <t>المديرية الاقليمية للتجهيز Equipement</t>
  </si>
  <si>
    <t>الجماعة La commune</t>
  </si>
  <si>
    <t>المكتب الوطني للماء الصالح للشرب L'ONEP</t>
  </si>
  <si>
    <t>المديرية العامة للجماعات المحلية DGCL</t>
  </si>
  <si>
    <t>مديرية الشؤون القروية Division des affaires rurales</t>
  </si>
  <si>
    <t>النيابة الاقليمية للتعليم Délégation de l'éducation nationale</t>
  </si>
  <si>
    <t>المبادرة الوطنية INDH</t>
  </si>
  <si>
    <t>التعاون الوطني Entraide nationale</t>
  </si>
  <si>
    <t xml:space="preserve">الجماعة : La commune </t>
  </si>
  <si>
    <t>المبادرة الوطنية  INDH</t>
  </si>
  <si>
    <t>وكالة تنمية وإنعاش الشمال APDN</t>
  </si>
  <si>
    <t xml:space="preserve">   المديرية الإقليمية للفلاحة   DPA </t>
  </si>
  <si>
    <t>الجماعة       La commune</t>
  </si>
  <si>
    <t>المجلس الإقليميLe conseil provincial</t>
  </si>
  <si>
    <t>وكالة تنمية اقاليم الشمال APDN</t>
  </si>
  <si>
    <t>الجهة La région</t>
  </si>
  <si>
    <t xml:space="preserve"> المجلس الإقليمي   Le conseil régional</t>
  </si>
  <si>
    <t>المجلس الإقليمي            Le conseil provincial</t>
  </si>
  <si>
    <t>المديرية الإقليمية للتجهيز Equipement</t>
  </si>
  <si>
    <t>المكتب الوطني للماء ص,ش ONEP</t>
  </si>
  <si>
    <t>نيابة التعليم Délégation du MEN</t>
  </si>
  <si>
    <t>المديرية الإقليمية للفلاحة DPA</t>
  </si>
  <si>
    <t>مجموع ميزانية المخطط الجماعي للتنمية Total PCD</t>
  </si>
  <si>
    <t>بناء 7 محطات لوقوف المسافرين على جانب الطريق الوطنية رقم 02           Construction de 7 abris pour les passagers  sur la RN n°2</t>
  </si>
  <si>
    <t>احداث 18 قنطرة صغيرة و02 كبيرة و02 متوسطة واصلاح القناطر  Construction des ponts (18 petits   ponts, 2 grands ponts et 2   moyens) et réfection des ponts existants</t>
  </si>
  <si>
    <t>فتح مداخل للدواوير التي أغلقت بسبب أشغال تثنية الطريق الوطنية رقم 02                                       ouverture des entrées des pistes des douars obstruées par les traveaux de dédoubelment de la RN2</t>
  </si>
  <si>
    <t>تزويد الكوانين بشبكة الماء الصالح للشرب                      Adduction des ménages en eau potable</t>
  </si>
  <si>
    <t>توفير سيارة الاسعاف             Achat d'une ambulance</t>
  </si>
  <si>
    <t>اقتناء حافلات للنقل المدرسي              Achat d'un bus de transport scolaire</t>
  </si>
  <si>
    <t>احداث نادي نسوي Création    d'un foyer féminin</t>
  </si>
  <si>
    <t>إحداث 2 نوادي نسوية               Création de 2 foyers féminins</t>
  </si>
  <si>
    <t>احداث منطقة صناعية             Création d'une zone industrelle</t>
  </si>
  <si>
    <t xml:space="preserve">خلق مشاريع فلاحية مدرة للدخل: (معصرة لعصر الزيتون، الأشجار المثمرة، و تحسين إنتاج العسل) Création des activités génératrices de  de revenu ( unité de trituration d'huile d'olive , arbres fruitiers et amélioration de la (production du miel </t>
  </si>
  <si>
    <t>إعداد دراسة لمنتوج محلي مندمج Réalisation d'une étude pour la création d'un produit  local intégré</t>
  </si>
  <si>
    <t>مندوبية</t>
  </si>
  <si>
    <t xml:space="preserve">مندوبية </t>
  </si>
  <si>
    <t>توفير بنية تحتية ( احداث مدارات، ماوي للاستقبال)  Mise en place de l'infrastructure de base  (circuits; gîtes,etc</t>
  </si>
  <si>
    <t>الهدف الخاص رقم 7 : استغلال المؤهلات الطبيعية في الأنشطة الجبلية (إستقطاب)</t>
  </si>
  <si>
    <t>مديرية الشؤون القروية Direction des afffaires rurales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</si>
</sst>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_-* #,##0\ _€_-;\-* #,##0\ _€_-;_-* &quot;-&quot;??\ _€_-;_-@_-"/>
    <numFmt numFmtId="181" formatCode="_-[$د.م.‏-1801]\ * #,##0.00_-;_-[$د.م.‏-1801]\ * #,##0.00\-;_-[$د.م.‏-1801]\ * &quot;-&quot;??_-;_-@_-"/>
    <numFmt numFmtId="182" formatCode="_-[$د.م.‏-1801]\ * #,##0_-;_-[$د.م.‏-1801]\ * #,##0\-;_-[$د.م.‏-1801]\ * &quot;-&quot;_-;_-@_-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0.0%"/>
    <numFmt numFmtId="187" formatCode="[$-40C]dddd\ d\ mmmm\ yyyy"/>
    <numFmt numFmtId="188" formatCode="[$-40C]hh:mm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abic Typesetting"/>
      <family val="4"/>
    </font>
    <font>
      <sz val="16"/>
      <name val="Arabic Typesetting"/>
      <family val="4"/>
    </font>
    <font>
      <sz val="20"/>
      <color indexed="8"/>
      <name val="Arabic Typesetting"/>
      <family val="4"/>
    </font>
    <font>
      <b/>
      <sz val="20"/>
      <color indexed="9"/>
      <name val="Maiandra GD"/>
      <family val="2"/>
    </font>
    <font>
      <b/>
      <sz val="16"/>
      <name val="Maiandra GD"/>
      <family val="2"/>
    </font>
    <font>
      <sz val="16"/>
      <name val="Maiandra GD"/>
      <family val="2"/>
    </font>
    <font>
      <b/>
      <sz val="16"/>
      <color indexed="9"/>
      <name val="Maiandra GD"/>
      <family val="2"/>
    </font>
    <font>
      <sz val="16"/>
      <color indexed="9"/>
      <name val="Maiandra GD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24"/>
      <color indexed="8"/>
      <name val="Arabic Typesetting"/>
      <family val="4"/>
    </font>
    <font>
      <b/>
      <sz val="12"/>
      <color indexed="8"/>
      <name val="Arabic Typesetting"/>
      <family val="4"/>
    </font>
    <font>
      <b/>
      <sz val="12"/>
      <color indexed="9"/>
      <name val="Arabic Typesetting"/>
      <family val="4"/>
    </font>
    <font>
      <b/>
      <sz val="12"/>
      <name val="Arabic Typesetting"/>
      <family val="4"/>
    </font>
    <font>
      <b/>
      <sz val="12"/>
      <name val="Maiandra GD"/>
      <family val="2"/>
    </font>
    <font>
      <sz val="12"/>
      <color indexed="8"/>
      <name val="Arabic Typesetting"/>
      <family val="4"/>
    </font>
    <font>
      <sz val="12"/>
      <name val="Arabic Typesetting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lightUp"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" borderId="1" applyNumberFormat="0" applyAlignment="0" applyProtection="0"/>
    <xf numFmtId="0" fontId="39" fillId="0" borderId="2" applyNumberFormat="0" applyFill="0" applyAlignment="0" applyProtection="0"/>
    <xf numFmtId="0" fontId="1" fillId="19" borderId="3" applyNumberFormat="0" applyFont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0" applyNumberFormat="0" applyBorder="0" applyAlignment="0" applyProtection="0"/>
    <xf numFmtId="9" fontId="1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" borderId="4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4" borderId="9" applyNumberFormat="0" applyAlignment="0" applyProtection="0"/>
  </cellStyleXfs>
  <cellXfs count="28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9" fontId="7" fillId="25" borderId="10" xfId="47" applyNumberFormat="1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41" fontId="9" fillId="26" borderId="10" xfId="0" applyNumberFormat="1" applyFont="1" applyFill="1" applyBorder="1" applyAlignment="1">
      <alignment horizontal="center" vertical="center" wrapText="1"/>
    </xf>
    <xf numFmtId="180" fontId="9" fillId="27" borderId="11" xfId="47" applyNumberFormat="1" applyFont="1" applyFill="1" applyBorder="1" applyAlignment="1">
      <alignment horizontal="center" vertical="center" wrapText="1"/>
    </xf>
    <xf numFmtId="180" fontId="9" fillId="27" borderId="10" xfId="47" applyNumberFormat="1" applyFont="1" applyFill="1" applyBorder="1" applyAlignment="1">
      <alignment horizontal="center" vertical="center" wrapText="1"/>
    </xf>
    <xf numFmtId="180" fontId="9" fillId="26" borderId="10" xfId="47" applyNumberFormat="1" applyFont="1" applyFill="1" applyBorder="1" applyAlignment="1">
      <alignment horizontal="center" vertical="center" wrapText="1"/>
    </xf>
    <xf numFmtId="180" fontId="9" fillId="26" borderId="13" xfId="47" applyNumberFormat="1" applyFont="1" applyFill="1" applyBorder="1" applyAlignment="1">
      <alignment horizontal="center" vertical="center" wrapText="1"/>
    </xf>
    <xf numFmtId="181" fontId="6" fillId="25" borderId="11" xfId="0" applyNumberFormat="1" applyFont="1" applyFill="1" applyBorder="1" applyAlignment="1">
      <alignment horizontal="center" vertical="center" wrapText="1"/>
    </xf>
    <xf numFmtId="182" fontId="9" fillId="26" borderId="10" xfId="0" applyNumberFormat="1" applyFont="1" applyFill="1" applyBorder="1" applyAlignment="1">
      <alignment horizontal="center" vertical="center" wrapText="1"/>
    </xf>
    <xf numFmtId="181" fontId="6" fillId="25" borderId="10" xfId="0" applyNumberFormat="1" applyFont="1" applyFill="1" applyBorder="1" applyAlignment="1">
      <alignment horizontal="center" vertical="center" wrapText="1"/>
    </xf>
    <xf numFmtId="182" fontId="9" fillId="26" borderId="11" xfId="0" applyNumberFormat="1" applyFont="1" applyFill="1" applyBorder="1" applyAlignment="1">
      <alignment horizontal="center" vertical="center" wrapText="1"/>
    </xf>
    <xf numFmtId="182" fontId="9" fillId="26" borderId="14" xfId="0" applyNumberFormat="1" applyFont="1" applyFill="1" applyBorder="1" applyAlignment="1">
      <alignment horizontal="center" vertical="center" wrapText="1"/>
    </xf>
    <xf numFmtId="182" fontId="9" fillId="26" borderId="13" xfId="0" applyNumberFormat="1" applyFont="1" applyFill="1" applyBorder="1" applyAlignment="1">
      <alignment horizontal="center" vertical="center" wrapText="1"/>
    </xf>
    <xf numFmtId="41" fontId="9" fillId="26" borderId="13" xfId="0" applyNumberFormat="1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8" fillId="26" borderId="15" xfId="0" applyFont="1" applyFill="1" applyBorder="1" applyAlignment="1">
      <alignment horizontal="center" vertical="center" wrapText="1"/>
    </xf>
    <xf numFmtId="0" fontId="8" fillId="26" borderId="16" xfId="0" applyFont="1" applyFill="1" applyBorder="1" applyAlignment="1">
      <alignment horizontal="center" vertical="center" wrapText="1"/>
    </xf>
    <xf numFmtId="181" fontId="6" fillId="25" borderId="12" xfId="0" applyNumberFormat="1" applyFont="1" applyFill="1" applyBorder="1" applyAlignment="1">
      <alignment horizontal="center" vertical="center" wrapText="1"/>
    </xf>
    <xf numFmtId="182" fontId="9" fillId="26" borderId="12" xfId="0" applyNumberFormat="1" applyFont="1" applyFill="1" applyBorder="1" applyAlignment="1">
      <alignment horizontal="center" vertical="center" wrapText="1"/>
    </xf>
    <xf numFmtId="182" fontId="9" fillId="26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3" fontId="6" fillId="25" borderId="11" xfId="47" applyFont="1" applyFill="1" applyBorder="1" applyAlignment="1">
      <alignment horizontal="center" vertical="center" wrapText="1"/>
    </xf>
    <xf numFmtId="43" fontId="6" fillId="25" borderId="10" xfId="47" applyFont="1" applyFill="1" applyBorder="1" applyAlignment="1">
      <alignment horizontal="center" vertical="center" wrapText="1"/>
    </xf>
    <xf numFmtId="43" fontId="7" fillId="25" borderId="10" xfId="47" applyFont="1" applyFill="1" applyBorder="1" applyAlignment="1">
      <alignment horizontal="center" vertical="center" wrapText="1"/>
    </xf>
    <xf numFmtId="43" fontId="9" fillId="26" borderId="11" xfId="47" applyFont="1" applyFill="1" applyBorder="1" applyAlignment="1">
      <alignment horizontal="center" vertical="center" wrapText="1"/>
    </xf>
    <xf numFmtId="43" fontId="9" fillId="26" borderId="10" xfId="47" applyFont="1" applyFill="1" applyBorder="1" applyAlignment="1">
      <alignment horizontal="center" vertical="center" wrapText="1"/>
    </xf>
    <xf numFmtId="43" fontId="9" fillId="27" borderId="11" xfId="47" applyFont="1" applyFill="1" applyBorder="1" applyAlignment="1">
      <alignment horizontal="center" vertical="center" wrapText="1"/>
    </xf>
    <xf numFmtId="43" fontId="9" fillId="27" borderId="10" xfId="47" applyFont="1" applyFill="1" applyBorder="1" applyAlignment="1">
      <alignment horizontal="center" vertical="center" wrapText="1"/>
    </xf>
    <xf numFmtId="43" fontId="9" fillId="26" borderId="14" xfId="47" applyFont="1" applyFill="1" applyBorder="1" applyAlignment="1">
      <alignment horizontal="center" vertical="center" wrapText="1"/>
    </xf>
    <xf numFmtId="43" fontId="9" fillId="26" borderId="13" xfId="47" applyFont="1" applyFill="1" applyBorder="1" applyAlignment="1">
      <alignment horizontal="center" vertical="center" wrapText="1"/>
    </xf>
    <xf numFmtId="43" fontId="6" fillId="25" borderId="12" xfId="47" applyFont="1" applyFill="1" applyBorder="1" applyAlignment="1">
      <alignment horizontal="center" vertical="center" wrapText="1"/>
    </xf>
    <xf numFmtId="43" fontId="9" fillId="26" borderId="12" xfId="47" applyFont="1" applyFill="1" applyBorder="1" applyAlignment="1">
      <alignment horizontal="center" vertical="center" wrapText="1"/>
    </xf>
    <xf numFmtId="43" fontId="9" fillId="26" borderId="17" xfId="47" applyFont="1" applyFill="1" applyBorder="1" applyAlignment="1">
      <alignment horizontal="center" vertical="center" wrapText="1"/>
    </xf>
    <xf numFmtId="10" fontId="7" fillId="25" borderId="10" xfId="47" applyNumberFormat="1" applyFont="1" applyFill="1" applyBorder="1" applyAlignment="1">
      <alignment horizontal="center" vertical="center" wrapText="1"/>
    </xf>
    <xf numFmtId="10" fontId="9" fillId="26" borderId="10" xfId="0" applyNumberFormat="1" applyFont="1" applyFill="1" applyBorder="1" applyAlignment="1">
      <alignment horizontal="center" vertical="center" wrapText="1"/>
    </xf>
    <xf numFmtId="10" fontId="9" fillId="26" borderId="10" xfId="47" applyNumberFormat="1" applyFont="1" applyFill="1" applyBorder="1" applyAlignment="1">
      <alignment horizontal="center" vertical="center" wrapText="1"/>
    </xf>
    <xf numFmtId="10" fontId="9" fillId="26" borderId="13" xfId="47" applyNumberFormat="1" applyFont="1" applyFill="1" applyBorder="1" applyAlignment="1">
      <alignment horizontal="center" vertical="center" wrapText="1"/>
    </xf>
    <xf numFmtId="43" fontId="12" fillId="0" borderId="0" xfId="47" applyFont="1" applyBorder="1" applyAlignment="1">
      <alignment vertical="center" wrapText="1"/>
    </xf>
    <xf numFmtId="0" fontId="14" fillId="28" borderId="19" xfId="0" applyFont="1" applyFill="1" applyBorder="1" applyAlignment="1">
      <alignment vertical="center" wrapText="1"/>
    </xf>
    <xf numFmtId="0" fontId="15" fillId="29" borderId="20" xfId="0" applyFont="1" applyFill="1" applyBorder="1" applyAlignment="1">
      <alignment horizontal="center" vertical="center" wrapText="1"/>
    </xf>
    <xf numFmtId="0" fontId="15" fillId="30" borderId="21" xfId="0" applyFont="1" applyFill="1" applyBorder="1" applyAlignment="1">
      <alignment horizontal="center" vertical="center" wrapText="1"/>
    </xf>
    <xf numFmtId="0" fontId="15" fillId="30" borderId="20" xfId="0" applyFont="1" applyFill="1" applyBorder="1" applyAlignment="1">
      <alignment horizontal="center" vertical="center" wrapText="1"/>
    </xf>
    <xf numFmtId="0" fontId="15" fillId="3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left" vertical="center" wrapText="1"/>
    </xf>
    <xf numFmtId="10" fontId="16" fillId="2" borderId="20" xfId="0" applyNumberFormat="1" applyFont="1" applyFill="1" applyBorder="1" applyAlignment="1">
      <alignment horizontal="left" vertical="center" wrapText="1"/>
    </xf>
    <xf numFmtId="43" fontId="15" fillId="0" borderId="20" xfId="47" applyFont="1" applyFill="1" applyBorder="1" applyAlignment="1">
      <alignment vertical="center" wrapText="1"/>
    </xf>
    <xf numFmtId="0" fontId="15" fillId="30" borderId="20" xfId="0" applyFont="1" applyFill="1" applyBorder="1" applyAlignment="1">
      <alignment vertical="center" wrapText="1"/>
    </xf>
    <xf numFmtId="0" fontId="15" fillId="30" borderId="24" xfId="0" applyFont="1" applyFill="1" applyBorder="1" applyAlignment="1">
      <alignment horizontal="center" vertical="center" wrapText="1"/>
    </xf>
    <xf numFmtId="10" fontId="16" fillId="2" borderId="22" xfId="0" applyNumberFormat="1" applyFont="1" applyFill="1" applyBorder="1" applyAlignment="1">
      <alignment horizontal="left" vertical="center" wrapText="1"/>
    </xf>
    <xf numFmtId="43" fontId="15" fillId="0" borderId="22" xfId="47" applyFont="1" applyFill="1" applyBorder="1" applyAlignment="1">
      <alignment horizontal="right" vertical="center" wrapText="1"/>
    </xf>
    <xf numFmtId="0" fontId="15" fillId="30" borderId="22" xfId="0" applyFont="1" applyFill="1" applyBorder="1" applyAlignment="1">
      <alignment horizontal="right" vertical="center" wrapText="1"/>
    </xf>
    <xf numFmtId="0" fontId="15" fillId="30" borderId="2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3" fontId="15" fillId="2" borderId="20" xfId="47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left" vertical="center" wrapText="1"/>
    </xf>
    <xf numFmtId="43" fontId="15" fillId="0" borderId="22" xfId="47" applyFont="1" applyFill="1" applyBorder="1" applyAlignment="1">
      <alignment vertical="center" wrapText="1"/>
    </xf>
    <xf numFmtId="0" fontId="15" fillId="30" borderId="22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left" vertical="center" wrapText="1"/>
    </xf>
    <xf numFmtId="10" fontId="16" fillId="2" borderId="20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wrapText="1"/>
    </xf>
    <xf numFmtId="10" fontId="16" fillId="2" borderId="27" xfId="0" applyNumberFormat="1" applyFont="1" applyFill="1" applyBorder="1" applyAlignment="1">
      <alignment horizontal="left" vertical="center" wrapText="1"/>
    </xf>
    <xf numFmtId="10" fontId="16" fillId="2" borderId="19" xfId="0" applyNumberFormat="1" applyFont="1" applyFill="1" applyBorder="1" applyAlignment="1">
      <alignment horizontal="left" vertical="center" wrapText="1"/>
    </xf>
    <xf numFmtId="10" fontId="16" fillId="2" borderId="0" xfId="0" applyNumberFormat="1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30" borderId="20" xfId="0" applyFont="1" applyFill="1" applyBorder="1" applyAlignment="1">
      <alignment wrapText="1"/>
    </xf>
    <xf numFmtId="10" fontId="15" fillId="2" borderId="20" xfId="0" applyNumberFormat="1" applyFont="1" applyFill="1" applyBorder="1" applyAlignment="1">
      <alignment horizontal="center" vertical="center" wrapText="1"/>
    </xf>
    <xf numFmtId="43" fontId="15" fillId="2" borderId="20" xfId="47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7" fillId="0" borderId="29" xfId="0" applyFont="1" applyBorder="1" applyAlignment="1">
      <alignment wrapText="1"/>
    </xf>
    <xf numFmtId="9" fontId="13" fillId="0" borderId="20" xfId="0" applyNumberFormat="1" applyFont="1" applyBorder="1" applyAlignment="1">
      <alignment horizontal="left" wrapText="1"/>
    </xf>
    <xf numFmtId="43" fontId="13" fillId="0" borderId="30" xfId="47" applyFont="1" applyBorder="1" applyAlignment="1">
      <alignment wrapText="1"/>
    </xf>
    <xf numFmtId="0" fontId="17" fillId="0" borderId="0" xfId="0" applyFont="1" applyBorder="1" applyAlignment="1">
      <alignment wrapText="1"/>
    </xf>
    <xf numFmtId="10" fontId="13" fillId="0" borderId="0" xfId="0" applyNumberFormat="1" applyFont="1" applyBorder="1" applyAlignment="1">
      <alignment horizontal="left" wrapText="1"/>
    </xf>
    <xf numFmtId="43" fontId="13" fillId="0" borderId="31" xfId="47" applyFont="1" applyBorder="1" applyAlignment="1">
      <alignment wrapText="1"/>
    </xf>
    <xf numFmtId="10" fontId="13" fillId="0" borderId="23" xfId="0" applyNumberFormat="1" applyFont="1" applyBorder="1" applyAlignment="1">
      <alignment horizontal="left" wrapText="1"/>
    </xf>
    <xf numFmtId="43" fontId="13" fillId="0" borderId="20" xfId="47" applyFont="1" applyBorder="1" applyAlignment="1">
      <alignment wrapText="1"/>
    </xf>
    <xf numFmtId="0" fontId="17" fillId="0" borderId="32" xfId="0" applyFont="1" applyBorder="1" applyAlignment="1">
      <alignment wrapText="1"/>
    </xf>
    <xf numFmtId="10" fontId="13" fillId="0" borderId="33" xfId="0" applyNumberFormat="1" applyFont="1" applyBorder="1" applyAlignment="1">
      <alignment horizontal="left" wrapText="1"/>
    </xf>
    <xf numFmtId="43" fontId="13" fillId="0" borderId="34" xfId="47" applyFont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8" fillId="0" borderId="0" xfId="0" applyFont="1" applyAlignment="1">
      <alignment vertical="center" wrapText="1"/>
    </xf>
    <xf numFmtId="0" fontId="13" fillId="29" borderId="20" xfId="0" applyFont="1" applyFill="1" applyBorder="1" applyAlignment="1">
      <alignment vertical="center" wrapText="1"/>
    </xf>
    <xf numFmtId="10" fontId="15" fillId="29" borderId="20" xfId="0" applyNumberFormat="1" applyFont="1" applyFill="1" applyBorder="1" applyAlignment="1">
      <alignment horizontal="center" vertical="center" wrapText="1"/>
    </xf>
    <xf numFmtId="43" fontId="15" fillId="29" borderId="20" xfId="47" applyFont="1" applyFill="1" applyBorder="1" applyAlignment="1">
      <alignment horizontal="left" vertical="center" wrapText="1"/>
    </xf>
    <xf numFmtId="0" fontId="15" fillId="29" borderId="20" xfId="0" applyFont="1" applyFill="1" applyBorder="1" applyAlignment="1">
      <alignment horizontal="right" vertical="center" wrapText="1"/>
    </xf>
    <xf numFmtId="10" fontId="15" fillId="0" borderId="20" xfId="0" applyNumberFormat="1" applyFont="1" applyBorder="1" applyAlignment="1">
      <alignment horizontal="center" vertical="center" wrapText="1"/>
    </xf>
    <xf numFmtId="43" fontId="15" fillId="0" borderId="20" xfId="47" applyFont="1" applyBorder="1" applyAlignment="1">
      <alignment horizontal="left" vertical="center" wrapText="1"/>
    </xf>
    <xf numFmtId="0" fontId="15" fillId="0" borderId="20" xfId="0" applyFont="1" applyBorder="1" applyAlignment="1">
      <alignment horizontal="right" vertical="center" wrapText="1"/>
    </xf>
    <xf numFmtId="10" fontId="15" fillId="31" borderId="20" xfId="0" applyNumberFormat="1" applyFont="1" applyFill="1" applyBorder="1" applyAlignment="1">
      <alignment horizontal="center" vertical="center" wrapText="1"/>
    </xf>
    <xf numFmtId="43" fontId="15" fillId="31" borderId="20" xfId="47" applyFont="1" applyFill="1" applyBorder="1" applyAlignment="1">
      <alignment horizontal="left" vertical="center" wrapText="1"/>
    </xf>
    <xf numFmtId="0" fontId="15" fillId="31" borderId="20" xfId="0" applyFont="1" applyFill="1" applyBorder="1" applyAlignment="1">
      <alignment horizontal="right" vertical="center" wrapText="1"/>
    </xf>
    <xf numFmtId="10" fontId="15" fillId="3" borderId="22" xfId="0" applyNumberFormat="1" applyFont="1" applyFill="1" applyBorder="1" applyAlignment="1">
      <alignment horizontal="center" vertical="center" wrapText="1"/>
    </xf>
    <xf numFmtId="43" fontId="15" fillId="3" borderId="22" xfId="47" applyFont="1" applyFill="1" applyBorder="1" applyAlignment="1">
      <alignment horizontal="left" vertical="center" wrapText="1"/>
    </xf>
    <xf numFmtId="0" fontId="15" fillId="3" borderId="22" xfId="0" applyFont="1" applyFill="1" applyBorder="1" applyAlignment="1">
      <alignment horizontal="right" vertical="center" wrapText="1"/>
    </xf>
    <xf numFmtId="2" fontId="13" fillId="31" borderId="20" xfId="0" applyNumberFormat="1" applyFont="1" applyFill="1" applyBorder="1" applyAlignment="1">
      <alignment horizontal="center" vertical="center" wrapText="1"/>
    </xf>
    <xf numFmtId="43" fontId="13" fillId="31" borderId="20" xfId="47" applyFont="1" applyFill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3" fillId="29" borderId="22" xfId="0" applyFont="1" applyFill="1" applyBorder="1" applyAlignment="1">
      <alignment horizontal="center" vertical="center" wrapText="1"/>
    </xf>
    <xf numFmtId="0" fontId="13" fillId="29" borderId="3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43" fontId="15" fillId="2" borderId="22" xfId="0" applyNumberFormat="1" applyFont="1" applyFill="1" applyBorder="1" applyAlignment="1">
      <alignment horizontal="center" vertical="center" wrapText="1"/>
    </xf>
    <xf numFmtId="10" fontId="15" fillId="2" borderId="22" xfId="0" applyNumberFormat="1" applyFont="1" applyFill="1" applyBorder="1" applyAlignment="1">
      <alignment horizontal="center" vertical="center" wrapText="1"/>
    </xf>
    <xf numFmtId="0" fontId="15" fillId="30" borderId="22" xfId="0" applyFont="1" applyFill="1" applyBorder="1" applyAlignment="1">
      <alignment horizontal="center" vertical="center" wrapText="1"/>
    </xf>
    <xf numFmtId="0" fontId="15" fillId="30" borderId="34" xfId="0" applyFont="1" applyFill="1" applyBorder="1" applyAlignment="1">
      <alignment horizontal="center" vertical="center" wrapText="1"/>
    </xf>
    <xf numFmtId="0" fontId="15" fillId="11" borderId="22" xfId="0" applyFont="1" applyFill="1" applyBorder="1" applyAlignment="1">
      <alignment horizontal="center" vertical="center" wrapText="1"/>
    </xf>
    <xf numFmtId="0" fontId="15" fillId="11" borderId="37" xfId="0" applyFont="1" applyFill="1" applyBorder="1" applyAlignment="1">
      <alignment horizontal="center" vertical="center" wrapText="1"/>
    </xf>
    <xf numFmtId="0" fontId="15" fillId="11" borderId="34" xfId="0" applyFont="1" applyFill="1" applyBorder="1" applyAlignment="1">
      <alignment horizontal="center" vertical="center" wrapText="1"/>
    </xf>
    <xf numFmtId="43" fontId="15" fillId="0" borderId="22" xfId="47" applyFont="1" applyFill="1" applyBorder="1" applyAlignment="1">
      <alignment horizontal="center" vertical="center" wrapText="1"/>
    </xf>
    <xf numFmtId="43" fontId="15" fillId="0" borderId="37" xfId="47" applyFont="1" applyFill="1" applyBorder="1" applyAlignment="1">
      <alignment horizontal="center" vertical="center" wrapText="1"/>
    </xf>
    <xf numFmtId="43" fontId="15" fillId="0" borderId="34" xfId="47" applyFont="1" applyFill="1" applyBorder="1" applyAlignment="1">
      <alignment horizontal="center" vertical="center" wrapText="1"/>
    </xf>
    <xf numFmtId="10" fontId="15" fillId="0" borderId="22" xfId="0" applyNumberFormat="1" applyFont="1" applyFill="1" applyBorder="1" applyAlignment="1">
      <alignment horizontal="center" vertical="center" wrapText="1"/>
    </xf>
    <xf numFmtId="10" fontId="15" fillId="0" borderId="37" xfId="0" applyNumberFormat="1" applyFont="1" applyFill="1" applyBorder="1" applyAlignment="1">
      <alignment horizontal="center" vertical="center" wrapText="1"/>
    </xf>
    <xf numFmtId="10" fontId="15" fillId="0" borderId="34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43" fontId="15" fillId="0" borderId="35" xfId="47" applyFont="1" applyBorder="1" applyAlignment="1">
      <alignment horizontal="center" vertical="center" wrapText="1"/>
    </xf>
    <xf numFmtId="43" fontId="15" fillId="0" borderId="36" xfId="47" applyFont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0" fontId="15" fillId="0" borderId="35" xfId="0" applyNumberFormat="1" applyFont="1" applyFill="1" applyBorder="1" applyAlignment="1">
      <alignment horizontal="center" vertical="center" wrapText="1"/>
    </xf>
    <xf numFmtId="10" fontId="15" fillId="0" borderId="38" xfId="0" applyNumberFormat="1" applyFont="1" applyFill="1" applyBorder="1" applyAlignment="1">
      <alignment horizontal="center" vertical="center" wrapText="1"/>
    </xf>
    <xf numFmtId="0" fontId="15" fillId="30" borderId="39" xfId="0" applyFont="1" applyFill="1" applyBorder="1" applyAlignment="1">
      <alignment horizontal="center" vertical="center" wrapText="1"/>
    </xf>
    <xf numFmtId="0" fontId="48" fillId="0" borderId="40" xfId="0" applyFont="1" applyBorder="1" applyAlignment="1">
      <alignment/>
    </xf>
    <xf numFmtId="0" fontId="15" fillId="31" borderId="35" xfId="0" applyFont="1" applyFill="1" applyBorder="1" applyAlignment="1">
      <alignment horizontal="center" vertical="center" wrapText="1"/>
    </xf>
    <xf numFmtId="0" fontId="15" fillId="31" borderId="36" xfId="0" applyFont="1" applyFill="1" applyBorder="1" applyAlignment="1">
      <alignment horizontal="center" vertical="center" wrapText="1"/>
    </xf>
    <xf numFmtId="0" fontId="15" fillId="31" borderId="38" xfId="0" applyFont="1" applyFill="1" applyBorder="1" applyAlignment="1">
      <alignment horizontal="center" vertical="center" wrapText="1"/>
    </xf>
    <xf numFmtId="0" fontId="15" fillId="30" borderId="41" xfId="0" applyFont="1" applyFill="1" applyBorder="1" applyAlignment="1">
      <alignment horizontal="center" vertical="center" wrapText="1"/>
    </xf>
    <xf numFmtId="0" fontId="15" fillId="30" borderId="36" xfId="0" applyFont="1" applyFill="1" applyBorder="1" applyAlignment="1">
      <alignment horizontal="center" vertical="center" wrapText="1"/>
    </xf>
    <xf numFmtId="0" fontId="15" fillId="30" borderId="38" xfId="0" applyFont="1" applyFill="1" applyBorder="1" applyAlignment="1">
      <alignment horizontal="center" vertical="center" wrapText="1"/>
    </xf>
    <xf numFmtId="10" fontId="15" fillId="0" borderId="36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25" borderId="18" xfId="0" applyFont="1" applyFill="1" applyBorder="1" applyAlignment="1">
      <alignment horizontal="center" vertical="center" wrapText="1"/>
    </xf>
    <xf numFmtId="0" fontId="15" fillId="25" borderId="0" xfId="0" applyFont="1" applyFill="1" applyBorder="1" applyAlignment="1">
      <alignment horizontal="center" vertical="center" wrapText="1"/>
    </xf>
    <xf numFmtId="0" fontId="15" fillId="25" borderId="36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10" fontId="15" fillId="0" borderId="42" xfId="0" applyNumberFormat="1" applyFont="1" applyFill="1" applyBorder="1" applyAlignment="1">
      <alignment horizontal="center" vertical="center" wrapText="1"/>
    </xf>
    <xf numFmtId="10" fontId="15" fillId="0" borderId="43" xfId="0" applyNumberFormat="1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30" borderId="40" xfId="0" applyFont="1" applyFill="1" applyBorder="1" applyAlignment="1">
      <alignment horizontal="center" vertical="center" wrapText="1"/>
    </xf>
    <xf numFmtId="9" fontId="15" fillId="0" borderId="35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25" borderId="23" xfId="0" applyFont="1" applyFill="1" applyBorder="1" applyAlignment="1">
      <alignment horizontal="center" vertical="center" wrapText="1"/>
    </xf>
    <xf numFmtId="0" fontId="15" fillId="25" borderId="19" xfId="0" applyFont="1" applyFill="1" applyBorder="1" applyAlignment="1">
      <alignment horizontal="center" vertical="center" wrapText="1"/>
    </xf>
    <xf numFmtId="0" fontId="15" fillId="25" borderId="21" xfId="0" applyFont="1" applyFill="1" applyBorder="1" applyAlignment="1">
      <alignment horizontal="center" vertical="center" wrapText="1"/>
    </xf>
    <xf numFmtId="43" fontId="15" fillId="0" borderId="22" xfId="47" applyFont="1" applyBorder="1" applyAlignment="1">
      <alignment horizontal="center" vertical="center" wrapText="1"/>
    </xf>
    <xf numFmtId="43" fontId="15" fillId="0" borderId="37" xfId="47" applyFont="1" applyBorder="1" applyAlignment="1">
      <alignment horizontal="center" vertical="center" wrapText="1"/>
    </xf>
    <xf numFmtId="0" fontId="15" fillId="25" borderId="26" xfId="0" applyFont="1" applyFill="1" applyBorder="1" applyAlignment="1">
      <alignment horizontal="center" vertical="center" wrapText="1"/>
    </xf>
    <xf numFmtId="0" fontId="15" fillId="25" borderId="27" xfId="0" applyFont="1" applyFill="1" applyBorder="1" applyAlignment="1">
      <alignment horizontal="center" vertical="center" wrapText="1"/>
    </xf>
    <xf numFmtId="0" fontId="15" fillId="25" borderId="35" xfId="0" applyFont="1" applyFill="1" applyBorder="1" applyAlignment="1">
      <alignment horizontal="center" vertical="center" wrapText="1"/>
    </xf>
    <xf numFmtId="10" fontId="13" fillId="0" borderId="37" xfId="47" applyNumberFormat="1" applyFont="1" applyBorder="1" applyAlignment="1">
      <alignment horizontal="center" vertical="center" wrapText="1"/>
    </xf>
    <xf numFmtId="0" fontId="15" fillId="30" borderId="45" xfId="0" applyFont="1" applyFill="1" applyBorder="1" applyAlignment="1">
      <alignment horizontal="center" vertical="center" wrapText="1"/>
    </xf>
    <xf numFmtId="0" fontId="15" fillId="30" borderId="46" xfId="0" applyFont="1" applyFill="1" applyBorder="1" applyAlignment="1">
      <alignment horizontal="center" vertical="center" wrapText="1"/>
    </xf>
    <xf numFmtId="10" fontId="15" fillId="0" borderId="18" xfId="0" applyNumberFormat="1" applyFont="1" applyFill="1" applyBorder="1" applyAlignment="1">
      <alignment horizontal="center" vertical="center" wrapText="1"/>
    </xf>
    <xf numFmtId="10" fontId="15" fillId="0" borderId="33" xfId="0" applyNumberFormat="1" applyFont="1" applyFill="1" applyBorder="1" applyAlignment="1">
      <alignment horizontal="center" vertical="center" wrapText="1"/>
    </xf>
    <xf numFmtId="43" fontId="13" fillId="0" borderId="47" xfId="47" applyFont="1" applyBorder="1" applyAlignment="1">
      <alignment horizontal="center" vertical="center" wrapText="1"/>
    </xf>
    <xf numFmtId="43" fontId="13" fillId="0" borderId="48" xfId="47" applyFont="1" applyBorder="1" applyAlignment="1">
      <alignment horizontal="center" vertical="center" wrapText="1"/>
    </xf>
    <xf numFmtId="10" fontId="13" fillId="0" borderId="22" xfId="47" applyNumberFormat="1" applyFont="1" applyBorder="1" applyAlignment="1">
      <alignment horizontal="center" vertical="center" wrapText="1"/>
    </xf>
    <xf numFmtId="10" fontId="13" fillId="0" borderId="34" xfId="47" applyNumberFormat="1" applyFont="1" applyBorder="1" applyAlignment="1">
      <alignment horizontal="center" vertical="center" wrapText="1"/>
    </xf>
    <xf numFmtId="43" fontId="15" fillId="0" borderId="37" xfId="47" applyFont="1" applyFill="1" applyBorder="1" applyAlignment="1">
      <alignment vertical="center" wrapText="1"/>
    </xf>
    <xf numFmtId="43" fontId="15" fillId="0" borderId="34" xfId="47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11" borderId="26" xfId="0" applyFont="1" applyFill="1" applyBorder="1" applyAlignment="1">
      <alignment horizontal="center" vertical="center" wrapText="1"/>
    </xf>
    <xf numFmtId="0" fontId="15" fillId="11" borderId="18" xfId="0" applyFont="1" applyFill="1" applyBorder="1" applyAlignment="1">
      <alignment horizontal="center" vertical="center" wrapText="1"/>
    </xf>
    <xf numFmtId="0" fontId="15" fillId="11" borderId="33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10" fontId="15" fillId="0" borderId="22" xfId="47" applyNumberFormat="1" applyFont="1" applyFill="1" applyBorder="1" applyAlignment="1">
      <alignment horizontal="center" vertical="center" wrapText="1"/>
    </xf>
    <xf numFmtId="10" fontId="15" fillId="0" borderId="34" xfId="47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3" fontId="15" fillId="2" borderId="22" xfId="47" applyFont="1" applyFill="1" applyBorder="1" applyAlignment="1">
      <alignment horizontal="center" vertical="center" wrapText="1"/>
    </xf>
    <xf numFmtId="43" fontId="15" fillId="2" borderId="37" xfId="47" applyFont="1" applyFill="1" applyBorder="1" applyAlignment="1">
      <alignment horizontal="center" vertical="center" wrapText="1"/>
    </xf>
    <xf numFmtId="43" fontId="15" fillId="2" borderId="34" xfId="47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43" fontId="15" fillId="0" borderId="34" xfId="47" applyFont="1" applyBorder="1" applyAlignment="1">
      <alignment horizontal="center" vertical="center" wrapText="1"/>
    </xf>
    <xf numFmtId="43" fontId="15" fillId="29" borderId="23" xfId="47" applyFont="1" applyFill="1" applyBorder="1" applyAlignment="1">
      <alignment horizontal="left" vertical="center" wrapText="1"/>
    </xf>
    <xf numFmtId="43" fontId="15" fillId="29" borderId="19" xfId="47" applyFont="1" applyFill="1" applyBorder="1" applyAlignment="1">
      <alignment horizontal="left" vertical="center" wrapText="1"/>
    </xf>
    <xf numFmtId="0" fontId="15" fillId="29" borderId="23" xfId="0" applyFont="1" applyFill="1" applyBorder="1" applyAlignment="1">
      <alignment horizontal="left" vertical="center" wrapText="1"/>
    </xf>
    <xf numFmtId="0" fontId="15" fillId="29" borderId="19" xfId="0" applyFont="1" applyFill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 wrapText="1"/>
    </xf>
    <xf numFmtId="43" fontId="15" fillId="0" borderId="35" xfId="47" applyFont="1" applyFill="1" applyBorder="1" applyAlignment="1">
      <alignment horizontal="center" vertical="center" wrapText="1"/>
    </xf>
    <xf numFmtId="43" fontId="15" fillId="0" borderId="38" xfId="47" applyFont="1" applyFill="1" applyBorder="1" applyAlignment="1">
      <alignment horizontal="center" vertical="center" wrapText="1"/>
    </xf>
    <xf numFmtId="0" fontId="15" fillId="25" borderId="28" xfId="0" applyFont="1" applyFill="1" applyBorder="1" applyAlignment="1">
      <alignment horizontal="center" vertical="center" wrapText="1"/>
    </xf>
    <xf numFmtId="0" fontId="15" fillId="30" borderId="33" xfId="0" applyFont="1" applyFill="1" applyBorder="1" applyAlignment="1">
      <alignment horizontal="center" vertical="center" wrapText="1"/>
    </xf>
    <xf numFmtId="0" fontId="15" fillId="29" borderId="22" xfId="0" applyFont="1" applyFill="1" applyBorder="1" applyAlignment="1">
      <alignment horizontal="center" vertical="center" wrapText="1"/>
    </xf>
    <xf numFmtId="0" fontId="15" fillId="29" borderId="34" xfId="0" applyFont="1" applyFill="1" applyBorder="1" applyAlignment="1">
      <alignment horizontal="center" vertical="center" wrapText="1"/>
    </xf>
    <xf numFmtId="0" fontId="15" fillId="29" borderId="20" xfId="0" applyFont="1" applyFill="1" applyBorder="1" applyAlignment="1">
      <alignment horizontal="center" vertical="center" wrapText="1"/>
    </xf>
    <xf numFmtId="0" fontId="15" fillId="29" borderId="26" xfId="0" applyFont="1" applyFill="1" applyBorder="1" applyAlignment="1">
      <alignment horizontal="center" vertical="center" wrapText="1"/>
    </xf>
    <xf numFmtId="0" fontId="15" fillId="29" borderId="27" xfId="0" applyFont="1" applyFill="1" applyBorder="1" applyAlignment="1">
      <alignment horizontal="center" vertical="center" wrapText="1"/>
    </xf>
    <xf numFmtId="0" fontId="15" fillId="29" borderId="33" xfId="0" applyFont="1" applyFill="1" applyBorder="1" applyAlignment="1">
      <alignment horizontal="center" vertical="center" wrapText="1"/>
    </xf>
    <xf numFmtId="0" fontId="15" fillId="29" borderId="28" xfId="0" applyFont="1" applyFill="1" applyBorder="1" applyAlignment="1">
      <alignment horizontal="center" vertical="center" wrapText="1"/>
    </xf>
    <xf numFmtId="0" fontId="15" fillId="29" borderId="23" xfId="0" applyFont="1" applyFill="1" applyBorder="1" applyAlignment="1">
      <alignment horizontal="right" vertical="center" wrapText="1"/>
    </xf>
    <xf numFmtId="0" fontId="15" fillId="29" borderId="19" xfId="0" applyFont="1" applyFill="1" applyBorder="1" applyAlignment="1">
      <alignment horizontal="right" vertical="center" wrapText="1"/>
    </xf>
    <xf numFmtId="0" fontId="15" fillId="29" borderId="21" xfId="0" applyFont="1" applyFill="1" applyBorder="1" applyAlignment="1">
      <alignment horizontal="right" vertical="center" wrapText="1"/>
    </xf>
    <xf numFmtId="0" fontId="13" fillId="25" borderId="19" xfId="0" applyFont="1" applyFill="1" applyBorder="1" applyAlignment="1">
      <alignment horizontal="right" vertical="center" wrapText="1"/>
    </xf>
    <xf numFmtId="0" fontId="14" fillId="28" borderId="19" xfId="0" applyFont="1" applyFill="1" applyBorder="1" applyAlignment="1">
      <alignment horizontal="center" vertical="center" wrapText="1"/>
    </xf>
    <xf numFmtId="0" fontId="14" fillId="28" borderId="21" xfId="0" applyFont="1" applyFill="1" applyBorder="1" applyAlignment="1">
      <alignment horizontal="center" vertical="center" wrapText="1"/>
    </xf>
    <xf numFmtId="43" fontId="15" fillId="29" borderId="19" xfId="47" applyFont="1" applyFill="1" applyBorder="1" applyAlignment="1">
      <alignment horizontal="right" vertical="center" wrapText="1"/>
    </xf>
    <xf numFmtId="43" fontId="15" fillId="29" borderId="21" xfId="47" applyFont="1" applyFill="1" applyBorder="1" applyAlignment="1">
      <alignment horizontal="right" vertical="center" wrapText="1"/>
    </xf>
    <xf numFmtId="43" fontId="15" fillId="29" borderId="19" xfId="47" applyFont="1" applyFill="1" applyBorder="1" applyAlignment="1">
      <alignment horizontal="center" vertical="center" wrapText="1"/>
    </xf>
    <xf numFmtId="43" fontId="15" fillId="29" borderId="21" xfId="47" applyFont="1" applyFill="1" applyBorder="1" applyAlignment="1">
      <alignment horizontal="center" vertical="center" wrapText="1"/>
    </xf>
    <xf numFmtId="0" fontId="14" fillId="29" borderId="19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14" fillId="28" borderId="23" xfId="0" applyFont="1" applyFill="1" applyBorder="1" applyAlignment="1">
      <alignment horizontal="left" vertical="center" wrapText="1"/>
    </xf>
    <xf numFmtId="0" fontId="14" fillId="28" borderId="19" xfId="0" applyFont="1" applyFill="1" applyBorder="1" applyAlignment="1">
      <alignment horizontal="left" vertical="center" wrapText="1"/>
    </xf>
    <xf numFmtId="43" fontId="15" fillId="29" borderId="19" xfId="0" applyNumberFormat="1" applyFont="1" applyFill="1" applyBorder="1" applyAlignment="1">
      <alignment horizontal="center" vertical="center" wrapText="1"/>
    </xf>
    <xf numFmtId="0" fontId="15" fillId="29" borderId="19" xfId="0" applyFont="1" applyFill="1" applyBorder="1" applyAlignment="1">
      <alignment horizontal="center" vertical="center" wrapText="1"/>
    </xf>
    <xf numFmtId="0" fontId="15" fillId="29" borderId="21" xfId="0" applyFont="1" applyFill="1" applyBorder="1" applyAlignment="1">
      <alignment horizontal="center" vertical="center" wrapText="1"/>
    </xf>
    <xf numFmtId="0" fontId="14" fillId="28" borderId="23" xfId="0" applyFont="1" applyFill="1" applyBorder="1" applyAlignment="1">
      <alignment horizontal="right" vertical="center" wrapText="1"/>
    </xf>
    <xf numFmtId="0" fontId="14" fillId="28" borderId="19" xfId="0" applyFont="1" applyFill="1" applyBorder="1" applyAlignment="1">
      <alignment horizontal="right" vertical="center" wrapText="1"/>
    </xf>
    <xf numFmtId="0" fontId="14" fillId="28" borderId="21" xfId="0" applyFont="1" applyFill="1" applyBorder="1" applyAlignment="1">
      <alignment horizontal="right" vertical="center" wrapText="1"/>
    </xf>
    <xf numFmtId="0" fontId="14" fillId="29" borderId="21" xfId="0" applyFont="1" applyFill="1" applyBorder="1" applyAlignment="1">
      <alignment horizontal="right" vertical="center" wrapText="1"/>
    </xf>
    <xf numFmtId="0" fontId="14" fillId="28" borderId="23" xfId="0" applyFont="1" applyFill="1" applyBorder="1" applyAlignment="1">
      <alignment horizontal="center" vertical="center" wrapText="1"/>
    </xf>
    <xf numFmtId="0" fontId="15" fillId="29" borderId="35" xfId="0" applyFont="1" applyFill="1" applyBorder="1" applyAlignment="1">
      <alignment horizontal="center" vertical="center" wrapText="1"/>
    </xf>
    <xf numFmtId="0" fontId="15" fillId="29" borderId="38" xfId="0" applyFont="1" applyFill="1" applyBorder="1" applyAlignment="1">
      <alignment horizontal="center" vertical="center" wrapText="1"/>
    </xf>
    <xf numFmtId="0" fontId="15" fillId="29" borderId="23" xfId="0" applyFont="1" applyFill="1" applyBorder="1" applyAlignment="1">
      <alignment horizontal="center" vertical="center" wrapText="1"/>
    </xf>
    <xf numFmtId="0" fontId="15" fillId="29" borderId="18" xfId="0" applyFont="1" applyFill="1" applyBorder="1" applyAlignment="1">
      <alignment horizontal="center" vertical="center" wrapText="1"/>
    </xf>
    <xf numFmtId="0" fontId="15" fillId="29" borderId="0" xfId="0" applyFont="1" applyFill="1" applyBorder="1" applyAlignment="1">
      <alignment horizontal="center" vertical="center" wrapText="1"/>
    </xf>
    <xf numFmtId="0" fontId="15" fillId="29" borderId="36" xfId="0" applyFont="1" applyFill="1" applyBorder="1" applyAlignment="1">
      <alignment horizontal="center" vertical="center" wrapText="1"/>
    </xf>
    <xf numFmtId="10" fontId="15" fillId="29" borderId="19" xfId="0" applyNumberFormat="1" applyFont="1" applyFill="1" applyBorder="1" applyAlignment="1">
      <alignment horizontal="right" vertical="center" wrapText="1"/>
    </xf>
    <xf numFmtId="0" fontId="15" fillId="11" borderId="22" xfId="0" applyFont="1" applyFill="1" applyBorder="1" applyAlignment="1">
      <alignment horizontal="center" vertical="center" wrapText="1"/>
    </xf>
    <xf numFmtId="0" fontId="15" fillId="11" borderId="37" xfId="0" applyFont="1" applyFill="1" applyBorder="1" applyAlignment="1">
      <alignment horizontal="center" vertical="center" wrapText="1"/>
    </xf>
    <xf numFmtId="0" fontId="15" fillId="11" borderId="34" xfId="0" applyFont="1" applyFill="1" applyBorder="1" applyAlignment="1">
      <alignment horizontal="center" vertical="center" wrapText="1"/>
    </xf>
    <xf numFmtId="0" fontId="15" fillId="30" borderId="42" xfId="0" applyFont="1" applyFill="1" applyBorder="1" applyAlignment="1">
      <alignment horizontal="center" vertical="center" wrapText="1"/>
    </xf>
    <xf numFmtId="0" fontId="15" fillId="30" borderId="49" xfId="0" applyFont="1" applyFill="1" applyBorder="1" applyAlignment="1">
      <alignment horizontal="center" vertical="center" wrapText="1"/>
    </xf>
    <xf numFmtId="0" fontId="15" fillId="30" borderId="43" xfId="0" applyFont="1" applyFill="1" applyBorder="1" applyAlignment="1">
      <alignment horizontal="center" vertical="center" wrapText="1"/>
    </xf>
    <xf numFmtId="9" fontId="15" fillId="0" borderId="36" xfId="0" applyNumberFormat="1" applyFont="1" applyFill="1" applyBorder="1" applyAlignment="1">
      <alignment horizontal="center" vertical="center" wrapText="1"/>
    </xf>
    <xf numFmtId="43" fontId="15" fillId="0" borderId="36" xfId="47" applyFont="1" applyFill="1" applyBorder="1" applyAlignment="1">
      <alignment horizontal="center" vertical="center" wrapText="1"/>
    </xf>
    <xf numFmtId="43" fontId="15" fillId="0" borderId="26" xfId="47" applyFont="1" applyFill="1" applyBorder="1" applyAlignment="1">
      <alignment horizontal="center" vertical="center" wrapText="1"/>
    </xf>
    <xf numFmtId="43" fontId="15" fillId="0" borderId="18" xfId="47" applyFont="1" applyFill="1" applyBorder="1" applyAlignment="1">
      <alignment horizontal="center" vertical="center" wrapText="1"/>
    </xf>
    <xf numFmtId="43" fontId="15" fillId="0" borderId="33" xfId="47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3" fillId="31" borderId="22" xfId="0" applyFont="1" applyFill="1" applyBorder="1" applyAlignment="1">
      <alignment horizontal="center" vertical="center" wrapText="1"/>
    </xf>
    <xf numFmtId="0" fontId="13" fillId="31" borderId="37" xfId="0" applyFont="1" applyFill="1" applyBorder="1" applyAlignment="1">
      <alignment horizontal="center" vertical="center" wrapText="1"/>
    </xf>
    <xf numFmtId="0" fontId="13" fillId="31" borderId="23" xfId="0" applyFont="1" applyFill="1" applyBorder="1" applyAlignment="1">
      <alignment horizontal="center" vertical="center" wrapText="1"/>
    </xf>
    <xf numFmtId="0" fontId="13" fillId="31" borderId="21" xfId="0" applyFont="1" applyFill="1" applyBorder="1" applyAlignment="1">
      <alignment horizontal="center" vertical="center" wrapText="1"/>
    </xf>
    <xf numFmtId="0" fontId="15" fillId="30" borderId="37" xfId="0" applyFont="1" applyFill="1" applyBorder="1" applyAlignment="1">
      <alignment horizontal="center" vertical="center" wrapText="1"/>
    </xf>
    <xf numFmtId="0" fontId="6" fillId="25" borderId="50" xfId="0" applyFont="1" applyFill="1" applyBorder="1" applyAlignment="1">
      <alignment horizontal="center" vertical="center" wrapText="1"/>
    </xf>
    <xf numFmtId="0" fontId="6" fillId="25" borderId="51" xfId="0" applyFont="1" applyFill="1" applyBorder="1" applyAlignment="1">
      <alignment horizontal="center" vertical="center" wrapText="1"/>
    </xf>
    <xf numFmtId="0" fontId="6" fillId="25" borderId="52" xfId="0" applyFont="1" applyFill="1" applyBorder="1" applyAlignment="1">
      <alignment horizontal="center" vertical="center" wrapText="1"/>
    </xf>
    <xf numFmtId="0" fontId="5" fillId="26" borderId="50" xfId="0" applyFont="1" applyFill="1" applyBorder="1" applyAlignment="1">
      <alignment horizontal="center" vertical="center" wrapText="1"/>
    </xf>
    <xf numFmtId="0" fontId="5" fillId="26" borderId="51" xfId="0" applyFont="1" applyFill="1" applyBorder="1" applyAlignment="1">
      <alignment horizontal="center" vertical="center" wrapText="1"/>
    </xf>
    <xf numFmtId="0" fontId="5" fillId="26" borderId="52" xfId="0" applyFont="1" applyFill="1" applyBorder="1" applyAlignment="1">
      <alignment horizontal="center" vertical="center" wrapText="1"/>
    </xf>
    <xf numFmtId="0" fontId="5" fillId="26" borderId="12" xfId="0" applyFont="1" applyFill="1" applyBorder="1" applyAlignment="1">
      <alignment horizontal="center" vertical="center" wrapText="1"/>
    </xf>
    <xf numFmtId="0" fontId="5" fillId="26" borderId="15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39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6"/>
  <sheetViews>
    <sheetView tabSelected="1" zoomScale="75" zoomScaleNormal="75" zoomScalePageLayoutView="0" workbookViewId="0" topLeftCell="N1">
      <selection activeCell="AA124" sqref="AA124"/>
    </sheetView>
  </sheetViews>
  <sheetFormatPr defaultColWidth="11.421875" defaultRowHeight="15"/>
  <cols>
    <col min="1" max="1" width="21.140625" style="96" customWidth="1"/>
    <col min="2" max="2" width="10.00390625" style="96" customWidth="1"/>
    <col min="3" max="3" width="20.8515625" style="96" customWidth="1"/>
    <col min="4" max="4" width="5.421875" style="96" customWidth="1"/>
    <col min="5" max="5" width="5.57421875" style="96" customWidth="1"/>
    <col min="6" max="6" width="5.8515625" style="96" customWidth="1"/>
    <col min="7" max="7" width="11.140625" style="96" customWidth="1"/>
    <col min="8" max="8" width="12.28125" style="96" customWidth="1"/>
    <col min="9" max="9" width="22.8515625" style="96" customWidth="1"/>
    <col min="10" max="10" width="11.421875" style="96" hidden="1" customWidth="1"/>
    <col min="11" max="11" width="9.57421875" style="96" customWidth="1"/>
    <col min="12" max="12" width="11.28125" style="96" customWidth="1"/>
    <col min="13" max="13" width="24.28125" style="96" customWidth="1"/>
    <col min="14" max="14" width="11.7109375" style="96" customWidth="1"/>
    <col min="15" max="15" width="12.28125" style="96" customWidth="1"/>
    <col min="16" max="16" width="26.140625" style="96" customWidth="1"/>
    <col min="17" max="17" width="5.7109375" style="96" bestFit="1" customWidth="1"/>
    <col min="18" max="18" width="12.57421875" style="96" customWidth="1"/>
    <col min="19" max="19" width="23.8515625" style="96" customWidth="1"/>
    <col min="20" max="20" width="27.28125" style="96" customWidth="1"/>
    <col min="21" max="21" width="26.140625" style="96" customWidth="1"/>
    <col min="22" max="22" width="31.28125" style="96" customWidth="1"/>
    <col min="23" max="23" width="11.421875" style="2" customWidth="1"/>
    <col min="24" max="24" width="11.8515625" style="2" customWidth="1"/>
    <col min="25" max="42" width="11.421875" style="2" customWidth="1"/>
    <col min="43" max="16384" width="11.421875" style="1" customWidth="1"/>
  </cols>
  <sheetData>
    <row r="1" spans="1:22" ht="45" customHeight="1" thickBot="1">
      <c r="A1" s="240"/>
      <c r="B1" s="241"/>
      <c r="C1" s="241"/>
      <c r="D1" s="52"/>
      <c r="E1" s="52"/>
      <c r="F1" s="52"/>
      <c r="G1" s="52"/>
      <c r="H1" s="52"/>
      <c r="I1" s="52"/>
      <c r="J1" s="52"/>
      <c r="K1" s="52"/>
      <c r="L1" s="52"/>
      <c r="M1" s="231" t="s">
        <v>134</v>
      </c>
      <c r="N1" s="231"/>
      <c r="O1" s="231"/>
      <c r="P1" s="231"/>
      <c r="Q1" s="232"/>
      <c r="R1" s="245" t="s">
        <v>99</v>
      </c>
      <c r="S1" s="246"/>
      <c r="T1" s="246"/>
      <c r="U1" s="246"/>
      <c r="V1" s="247"/>
    </row>
    <row r="2" spans="1:35" ht="40.5" customHeight="1" thickBo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31" t="s">
        <v>135</v>
      </c>
      <c r="N2" s="231"/>
      <c r="O2" s="231"/>
      <c r="P2" s="231"/>
      <c r="Q2" s="232"/>
      <c r="R2" s="245" t="s">
        <v>98</v>
      </c>
      <c r="S2" s="246"/>
      <c r="T2" s="246"/>
      <c r="U2" s="246"/>
      <c r="V2" s="24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7.75" customHeight="1" thickBot="1">
      <c r="A3" s="227">
        <v>336222.9</v>
      </c>
      <c r="B3" s="237"/>
      <c r="C3" s="237"/>
      <c r="D3" s="237"/>
      <c r="E3" s="237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227" t="s">
        <v>92</v>
      </c>
      <c r="S3" s="237"/>
      <c r="T3" s="237"/>
      <c r="U3" s="237"/>
      <c r="V3" s="24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27.75" customHeight="1" thickBot="1">
      <c r="A4" s="227">
        <v>1738878.12</v>
      </c>
      <c r="B4" s="237"/>
      <c r="C4" s="237"/>
      <c r="D4" s="237"/>
      <c r="E4" s="237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9"/>
      <c r="R4" s="227" t="s">
        <v>93</v>
      </c>
      <c r="S4" s="237"/>
      <c r="T4" s="237"/>
      <c r="U4" s="237"/>
      <c r="V4" s="248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27.75" customHeight="1" thickBot="1">
      <c r="A5" s="227">
        <v>1994113.61</v>
      </c>
      <c r="B5" s="237"/>
      <c r="C5" s="237"/>
      <c r="D5" s="237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9"/>
      <c r="R5" s="227" t="s">
        <v>94</v>
      </c>
      <c r="S5" s="237"/>
      <c r="T5" s="237"/>
      <c r="U5" s="237"/>
      <c r="V5" s="24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27.75" customHeight="1" thickBot="1">
      <c r="A6" s="227">
        <v>1483642.63</v>
      </c>
      <c r="B6" s="237"/>
      <c r="C6" s="237"/>
      <c r="D6" s="237"/>
      <c r="E6" s="237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227" t="s">
        <v>95</v>
      </c>
      <c r="S6" s="237"/>
      <c r="T6" s="237"/>
      <c r="U6" s="237"/>
      <c r="V6" s="24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42" s="4" customFormat="1" ht="49.5" customHeight="1" thickBot="1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33">
        <v>2691272.85</v>
      </c>
      <c r="N7" s="233"/>
      <c r="O7" s="233"/>
      <c r="P7" s="233"/>
      <c r="Q7" s="234"/>
      <c r="R7" s="227" t="s">
        <v>64</v>
      </c>
      <c r="S7" s="228"/>
      <c r="T7" s="228"/>
      <c r="U7" s="228"/>
      <c r="V7" s="22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s="4" customFormat="1" ht="27.75" customHeight="1" thickBot="1">
      <c r="A8" s="213"/>
      <c r="B8" s="214"/>
      <c r="C8" s="214"/>
      <c r="D8" s="214"/>
      <c r="E8" s="214"/>
      <c r="F8" s="214"/>
      <c r="G8" s="214"/>
      <c r="H8" s="214"/>
      <c r="I8" s="214"/>
      <c r="J8" s="256">
        <v>0.0051</v>
      </c>
      <c r="K8" s="256"/>
      <c r="L8" s="256"/>
      <c r="M8" s="235">
        <v>1034560</v>
      </c>
      <c r="N8" s="235"/>
      <c r="O8" s="235"/>
      <c r="P8" s="235"/>
      <c r="Q8" s="236"/>
      <c r="R8" s="227" t="s">
        <v>65</v>
      </c>
      <c r="S8" s="228"/>
      <c r="T8" s="228"/>
      <c r="U8" s="228"/>
      <c r="V8" s="229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s="4" customFormat="1" ht="33.75" customHeight="1" thickBot="1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42">
        <f>U15+U22+U27+U33+U39+U45+U48+U56+U61+U69+U73+U76+U86</f>
        <v>204737400</v>
      </c>
      <c r="N9" s="243"/>
      <c r="O9" s="243"/>
      <c r="P9" s="243"/>
      <c r="Q9" s="244"/>
      <c r="R9" s="227" t="s">
        <v>37</v>
      </c>
      <c r="S9" s="228"/>
      <c r="T9" s="228"/>
      <c r="U9" s="228"/>
      <c r="V9" s="229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35" ht="44.25" customHeight="1" thickBot="1">
      <c r="A10" s="249" t="s">
        <v>36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2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22" ht="31.5" customHeight="1" thickBot="1">
      <c r="A11" s="230" t="s">
        <v>66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</row>
    <row r="12" spans="1:22" ht="39" customHeight="1" thickBot="1">
      <c r="A12" s="222" t="s">
        <v>49</v>
      </c>
      <c r="B12" s="222" t="s">
        <v>48</v>
      </c>
      <c r="C12" s="220" t="s">
        <v>47</v>
      </c>
      <c r="D12" s="252" t="s">
        <v>46</v>
      </c>
      <c r="E12" s="243"/>
      <c r="F12" s="244"/>
      <c r="G12" s="220" t="s">
        <v>45</v>
      </c>
      <c r="H12" s="253" t="s">
        <v>44</v>
      </c>
      <c r="I12" s="254"/>
      <c r="J12" s="254"/>
      <c r="K12" s="255"/>
      <c r="L12" s="223" t="s">
        <v>43</v>
      </c>
      <c r="M12" s="224"/>
      <c r="N12" s="250"/>
      <c r="O12" s="223" t="s">
        <v>42</v>
      </c>
      <c r="P12" s="224"/>
      <c r="Q12" s="224"/>
      <c r="R12" s="220" t="s">
        <v>41</v>
      </c>
      <c r="S12" s="220" t="s">
        <v>0</v>
      </c>
      <c r="T12" s="220" t="s">
        <v>40</v>
      </c>
      <c r="U12" s="222" t="s">
        <v>39</v>
      </c>
      <c r="V12" s="222" t="s">
        <v>38</v>
      </c>
    </row>
    <row r="13" spans="1:22" ht="51.75" customHeight="1" thickBot="1">
      <c r="A13" s="222"/>
      <c r="B13" s="222"/>
      <c r="C13" s="221"/>
      <c r="D13" s="53">
        <v>2014</v>
      </c>
      <c r="E13" s="53">
        <v>2013</v>
      </c>
      <c r="F13" s="53">
        <v>2012</v>
      </c>
      <c r="G13" s="221"/>
      <c r="H13" s="225"/>
      <c r="I13" s="226"/>
      <c r="J13" s="226"/>
      <c r="K13" s="251"/>
      <c r="L13" s="225"/>
      <c r="M13" s="226"/>
      <c r="N13" s="251"/>
      <c r="O13" s="225"/>
      <c r="P13" s="226"/>
      <c r="Q13" s="226"/>
      <c r="R13" s="221"/>
      <c r="S13" s="221"/>
      <c r="T13" s="221"/>
      <c r="U13" s="222"/>
      <c r="V13" s="222"/>
    </row>
    <row r="14" spans="1:42" s="7" customFormat="1" ht="39" customHeight="1" thickBot="1">
      <c r="A14" s="174" t="s">
        <v>69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6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24" ht="30.75" customHeight="1" thickBot="1">
      <c r="A15" s="137" t="s">
        <v>83</v>
      </c>
      <c r="B15" s="137" t="s">
        <v>82</v>
      </c>
      <c r="C15" s="137" t="s">
        <v>126</v>
      </c>
      <c r="D15" s="155">
        <v>2015</v>
      </c>
      <c r="E15" s="257">
        <v>2014</v>
      </c>
      <c r="F15" s="155">
        <v>2013</v>
      </c>
      <c r="G15" s="137" t="s">
        <v>85</v>
      </c>
      <c r="H15" s="54" t="s">
        <v>52</v>
      </c>
      <c r="I15" s="55" t="s">
        <v>51</v>
      </c>
      <c r="J15" s="55" t="s">
        <v>50</v>
      </c>
      <c r="K15" s="56" t="s">
        <v>50</v>
      </c>
      <c r="L15" s="55" t="s">
        <v>52</v>
      </c>
      <c r="M15" s="55" t="s">
        <v>51</v>
      </c>
      <c r="N15" s="55" t="s">
        <v>50</v>
      </c>
      <c r="O15" s="55" t="s">
        <v>52</v>
      </c>
      <c r="P15" s="55" t="s">
        <v>51</v>
      </c>
      <c r="Q15" s="55" t="s">
        <v>50</v>
      </c>
      <c r="R15" s="137" t="s">
        <v>1</v>
      </c>
      <c r="S15" s="137" t="s">
        <v>137</v>
      </c>
      <c r="T15" s="137" t="s">
        <v>70</v>
      </c>
      <c r="U15" s="172">
        <v>700000</v>
      </c>
      <c r="V15" s="202" t="s">
        <v>162</v>
      </c>
      <c r="X15" s="51"/>
    </row>
    <row r="16" spans="1:24" ht="30" customHeight="1" thickBot="1">
      <c r="A16" s="138"/>
      <c r="B16" s="138"/>
      <c r="C16" s="138"/>
      <c r="D16" s="156"/>
      <c r="E16" s="258"/>
      <c r="F16" s="156"/>
      <c r="G16" s="138"/>
      <c r="H16" s="134"/>
      <c r="I16" s="131"/>
      <c r="J16" s="57"/>
      <c r="K16" s="146" t="s">
        <v>56</v>
      </c>
      <c r="L16" s="144">
        <f>O17</f>
        <v>0.15</v>
      </c>
      <c r="M16" s="131">
        <f>P17</f>
        <v>105000</v>
      </c>
      <c r="N16" s="126" t="s">
        <v>107</v>
      </c>
      <c r="O16" s="58">
        <v>0</v>
      </c>
      <c r="P16" s="59">
        <v>0</v>
      </c>
      <c r="Q16" s="60" t="s">
        <v>53</v>
      </c>
      <c r="R16" s="138"/>
      <c r="S16" s="138"/>
      <c r="T16" s="138"/>
      <c r="U16" s="173"/>
      <c r="V16" s="203"/>
      <c r="X16" s="51"/>
    </row>
    <row r="17" spans="1:24" ht="24" customHeight="1" thickBot="1">
      <c r="A17" s="138"/>
      <c r="B17" s="138"/>
      <c r="C17" s="138"/>
      <c r="D17" s="156"/>
      <c r="E17" s="258"/>
      <c r="F17" s="156"/>
      <c r="G17" s="138"/>
      <c r="H17" s="135"/>
      <c r="I17" s="132"/>
      <c r="J17" s="57"/>
      <c r="K17" s="147"/>
      <c r="L17" s="145"/>
      <c r="M17" s="133"/>
      <c r="N17" s="127"/>
      <c r="O17" s="58">
        <v>0.15</v>
      </c>
      <c r="P17" s="59">
        <v>105000</v>
      </c>
      <c r="Q17" s="60" t="s">
        <v>54</v>
      </c>
      <c r="R17" s="138"/>
      <c r="S17" s="139"/>
      <c r="T17" s="138"/>
      <c r="U17" s="173"/>
      <c r="V17" s="203"/>
      <c r="X17" s="51"/>
    </row>
    <row r="18" spans="1:24" ht="28.5" customHeight="1" thickBot="1">
      <c r="A18" s="138"/>
      <c r="B18" s="138"/>
      <c r="C18" s="138"/>
      <c r="D18" s="156"/>
      <c r="E18" s="258"/>
      <c r="F18" s="156"/>
      <c r="G18" s="138"/>
      <c r="H18" s="135"/>
      <c r="I18" s="132"/>
      <c r="J18" s="57"/>
      <c r="K18" s="147"/>
      <c r="L18" s="144">
        <f>O19</f>
        <v>0.28</v>
      </c>
      <c r="M18" s="131">
        <f>P19</f>
        <v>195000</v>
      </c>
      <c r="N18" s="126" t="s">
        <v>107</v>
      </c>
      <c r="O18" s="58">
        <v>0</v>
      </c>
      <c r="P18" s="59">
        <v>0</v>
      </c>
      <c r="Q18" s="60" t="s">
        <v>53</v>
      </c>
      <c r="R18" s="138"/>
      <c r="S18" s="137" t="s">
        <v>138</v>
      </c>
      <c r="T18" s="138"/>
      <c r="U18" s="173"/>
      <c r="V18" s="203"/>
      <c r="X18" s="51"/>
    </row>
    <row r="19" spans="1:24" ht="24" customHeight="1" thickBot="1">
      <c r="A19" s="138"/>
      <c r="B19" s="138"/>
      <c r="C19" s="138"/>
      <c r="D19" s="156"/>
      <c r="E19" s="258"/>
      <c r="F19" s="156"/>
      <c r="G19" s="138"/>
      <c r="H19" s="135"/>
      <c r="I19" s="132"/>
      <c r="J19" s="57"/>
      <c r="K19" s="147"/>
      <c r="L19" s="145"/>
      <c r="M19" s="133"/>
      <c r="N19" s="127"/>
      <c r="O19" s="58">
        <v>0.28</v>
      </c>
      <c r="P19" s="59">
        <v>195000</v>
      </c>
      <c r="Q19" s="60" t="s">
        <v>54</v>
      </c>
      <c r="R19" s="138"/>
      <c r="S19" s="139"/>
      <c r="T19" s="138"/>
      <c r="U19" s="173"/>
      <c r="V19" s="203"/>
      <c r="X19" s="51"/>
    </row>
    <row r="20" spans="1:24" ht="30.75" customHeight="1" thickBot="1">
      <c r="A20" s="138"/>
      <c r="B20" s="138"/>
      <c r="C20" s="138"/>
      <c r="D20" s="156"/>
      <c r="E20" s="258"/>
      <c r="F20" s="156"/>
      <c r="G20" s="138"/>
      <c r="H20" s="135"/>
      <c r="I20" s="132"/>
      <c r="J20" s="57"/>
      <c r="K20" s="61"/>
      <c r="L20" s="144">
        <f>O21</f>
        <v>0.57</v>
      </c>
      <c r="M20" s="131">
        <f>P21</f>
        <v>400000</v>
      </c>
      <c r="N20" s="126" t="s">
        <v>107</v>
      </c>
      <c r="O20" s="62">
        <v>0</v>
      </c>
      <c r="P20" s="63">
        <v>0</v>
      </c>
      <c r="Q20" s="64" t="s">
        <v>53</v>
      </c>
      <c r="R20" s="138"/>
      <c r="S20" s="137" t="s">
        <v>139</v>
      </c>
      <c r="T20" s="138"/>
      <c r="U20" s="173"/>
      <c r="V20" s="203"/>
      <c r="X20" s="51"/>
    </row>
    <row r="21" spans="1:24" ht="32.25" customHeight="1" thickBot="1">
      <c r="A21" s="139"/>
      <c r="B21" s="139"/>
      <c r="C21" s="139"/>
      <c r="D21" s="157"/>
      <c r="E21" s="259"/>
      <c r="F21" s="157"/>
      <c r="G21" s="139"/>
      <c r="H21" s="136"/>
      <c r="I21" s="133"/>
      <c r="J21" s="57"/>
      <c r="K21" s="65"/>
      <c r="L21" s="145"/>
      <c r="M21" s="133"/>
      <c r="N21" s="127"/>
      <c r="O21" s="58">
        <v>0.57</v>
      </c>
      <c r="P21" s="59">
        <v>400000</v>
      </c>
      <c r="Q21" s="60" t="s">
        <v>54</v>
      </c>
      <c r="R21" s="139"/>
      <c r="S21" s="139"/>
      <c r="T21" s="139"/>
      <c r="U21" s="210"/>
      <c r="V21" s="215"/>
      <c r="X21" s="51"/>
    </row>
    <row r="22" spans="1:24" ht="36.75" customHeight="1" thickBot="1">
      <c r="A22" s="137"/>
      <c r="B22" s="137" t="s">
        <v>82</v>
      </c>
      <c r="C22" s="137" t="s">
        <v>108</v>
      </c>
      <c r="D22" s="257"/>
      <c r="E22" s="161"/>
      <c r="F22" s="155"/>
      <c r="G22" s="137" t="s">
        <v>100</v>
      </c>
      <c r="H22" s="54" t="s">
        <v>52</v>
      </c>
      <c r="I22" s="55" t="s">
        <v>51</v>
      </c>
      <c r="J22" s="55" t="s">
        <v>50</v>
      </c>
      <c r="K22" s="56" t="s">
        <v>50</v>
      </c>
      <c r="L22" s="55" t="s">
        <v>52</v>
      </c>
      <c r="M22" s="55" t="s">
        <v>51</v>
      </c>
      <c r="N22" s="55" t="s">
        <v>50</v>
      </c>
      <c r="O22" s="55" t="s">
        <v>52</v>
      </c>
      <c r="P22" s="55" t="s">
        <v>51</v>
      </c>
      <c r="Q22" s="55" t="s">
        <v>50</v>
      </c>
      <c r="R22" s="137"/>
      <c r="S22" s="137" t="s">
        <v>140</v>
      </c>
      <c r="T22" s="137" t="s">
        <v>71</v>
      </c>
      <c r="U22" s="172">
        <v>918400</v>
      </c>
      <c r="V22" s="202" t="s">
        <v>163</v>
      </c>
      <c r="X22" s="51"/>
    </row>
    <row r="23" spans="1:24" ht="33.75" customHeight="1" thickBot="1">
      <c r="A23" s="138"/>
      <c r="B23" s="138"/>
      <c r="C23" s="138"/>
      <c r="D23" s="258"/>
      <c r="E23" s="162"/>
      <c r="F23" s="156"/>
      <c r="G23" s="138"/>
      <c r="H23" s="144"/>
      <c r="I23" s="131"/>
      <c r="J23" s="57"/>
      <c r="K23" s="146" t="s">
        <v>56</v>
      </c>
      <c r="L23" s="144">
        <f>O24</f>
        <v>0.15</v>
      </c>
      <c r="M23" s="131">
        <f>P24</f>
        <v>278760</v>
      </c>
      <c r="N23" s="126" t="s">
        <v>107</v>
      </c>
      <c r="O23" s="58">
        <v>0</v>
      </c>
      <c r="P23" s="59">
        <v>0</v>
      </c>
      <c r="Q23" s="60" t="s">
        <v>53</v>
      </c>
      <c r="R23" s="138"/>
      <c r="S23" s="138"/>
      <c r="T23" s="138"/>
      <c r="U23" s="173"/>
      <c r="V23" s="203"/>
      <c r="X23" s="51"/>
    </row>
    <row r="24" spans="1:24" ht="30.75" thickBot="1">
      <c r="A24" s="138"/>
      <c r="B24" s="138"/>
      <c r="C24" s="138"/>
      <c r="D24" s="258"/>
      <c r="E24" s="162"/>
      <c r="F24" s="156"/>
      <c r="G24" s="138"/>
      <c r="H24" s="154"/>
      <c r="I24" s="132"/>
      <c r="J24" s="57"/>
      <c r="K24" s="166"/>
      <c r="L24" s="145"/>
      <c r="M24" s="133"/>
      <c r="N24" s="127"/>
      <c r="O24" s="58">
        <v>0.15</v>
      </c>
      <c r="P24" s="59">
        <v>278760</v>
      </c>
      <c r="Q24" s="60" t="s">
        <v>54</v>
      </c>
      <c r="R24" s="138"/>
      <c r="S24" s="139"/>
      <c r="T24" s="138"/>
      <c r="U24" s="173"/>
      <c r="V24" s="203"/>
      <c r="X24" s="51"/>
    </row>
    <row r="25" spans="1:24" ht="32.25" customHeight="1" thickBot="1">
      <c r="A25" s="138"/>
      <c r="B25" s="138"/>
      <c r="C25" s="138"/>
      <c r="D25" s="258"/>
      <c r="E25" s="162"/>
      <c r="F25" s="156"/>
      <c r="G25" s="138"/>
      <c r="H25" s="154"/>
      <c r="I25" s="132"/>
      <c r="J25" s="57"/>
      <c r="K25" s="166"/>
      <c r="L25" s="144">
        <f>O26</f>
        <v>0.85</v>
      </c>
      <c r="M25" s="131">
        <f>P26</f>
        <v>639640</v>
      </c>
      <c r="N25" s="126" t="s">
        <v>107</v>
      </c>
      <c r="O25" s="58">
        <v>0</v>
      </c>
      <c r="P25" s="59">
        <v>0</v>
      </c>
      <c r="Q25" s="60" t="s">
        <v>53</v>
      </c>
      <c r="R25" s="138"/>
      <c r="S25" s="137" t="s">
        <v>138</v>
      </c>
      <c r="T25" s="138"/>
      <c r="U25" s="173"/>
      <c r="V25" s="203"/>
      <c r="X25" s="51"/>
    </row>
    <row r="26" spans="1:24" ht="30.75" thickBot="1">
      <c r="A26" s="138"/>
      <c r="B26" s="138"/>
      <c r="C26" s="139"/>
      <c r="D26" s="259"/>
      <c r="E26" s="268"/>
      <c r="F26" s="157"/>
      <c r="G26" s="138"/>
      <c r="H26" s="154"/>
      <c r="I26" s="132"/>
      <c r="J26" s="57"/>
      <c r="K26" s="166"/>
      <c r="L26" s="145"/>
      <c r="M26" s="133"/>
      <c r="N26" s="127"/>
      <c r="O26" s="58">
        <v>0.85</v>
      </c>
      <c r="P26" s="59">
        <v>639640</v>
      </c>
      <c r="Q26" s="60" t="s">
        <v>54</v>
      </c>
      <c r="R26" s="139"/>
      <c r="S26" s="139"/>
      <c r="T26" s="138"/>
      <c r="U26" s="173"/>
      <c r="V26" s="203"/>
      <c r="X26" s="51"/>
    </row>
    <row r="27" spans="1:42" s="7" customFormat="1" ht="39.75" customHeight="1" thickBot="1">
      <c r="A27" s="137"/>
      <c r="B27" s="137" t="s">
        <v>82</v>
      </c>
      <c r="C27" s="137" t="s">
        <v>117</v>
      </c>
      <c r="D27" s="155" t="s">
        <v>67</v>
      </c>
      <c r="E27" s="257"/>
      <c r="F27" s="155" t="s">
        <v>67</v>
      </c>
      <c r="G27" s="137" t="s">
        <v>84</v>
      </c>
      <c r="H27" s="54" t="s">
        <v>52</v>
      </c>
      <c r="I27" s="55" t="s">
        <v>51</v>
      </c>
      <c r="J27" s="55" t="s">
        <v>50</v>
      </c>
      <c r="K27" s="56" t="s">
        <v>50</v>
      </c>
      <c r="L27" s="55" t="s">
        <v>52</v>
      </c>
      <c r="M27" s="55" t="s">
        <v>51</v>
      </c>
      <c r="N27" s="55" t="s">
        <v>50</v>
      </c>
      <c r="O27" s="55" t="s">
        <v>52</v>
      </c>
      <c r="P27" s="55" t="s">
        <v>51</v>
      </c>
      <c r="Q27" s="55" t="s">
        <v>50</v>
      </c>
      <c r="R27" s="137"/>
      <c r="S27" s="137" t="s">
        <v>140</v>
      </c>
      <c r="T27" s="137" t="s">
        <v>72</v>
      </c>
      <c r="U27" s="172">
        <v>72000</v>
      </c>
      <c r="V27" s="202" t="s">
        <v>164</v>
      </c>
      <c r="W27" s="8"/>
      <c r="X27" s="51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24" ht="24" customHeight="1" thickBot="1">
      <c r="A28" s="138"/>
      <c r="B28" s="138"/>
      <c r="C28" s="138"/>
      <c r="D28" s="156"/>
      <c r="E28" s="258"/>
      <c r="F28" s="156"/>
      <c r="G28" s="138"/>
      <c r="H28" s="144"/>
      <c r="I28" s="134"/>
      <c r="J28" s="57"/>
      <c r="K28" s="146" t="s">
        <v>56</v>
      </c>
      <c r="L28" s="144">
        <f>O29</f>
        <v>0.15</v>
      </c>
      <c r="M28" s="131">
        <f>P29</f>
        <v>10800</v>
      </c>
      <c r="N28" s="126" t="s">
        <v>107</v>
      </c>
      <c r="O28" s="58">
        <v>0</v>
      </c>
      <c r="P28" s="59">
        <v>0</v>
      </c>
      <c r="Q28" s="60" t="s">
        <v>53</v>
      </c>
      <c r="R28" s="138"/>
      <c r="S28" s="138"/>
      <c r="T28" s="138"/>
      <c r="U28" s="173"/>
      <c r="V28" s="203"/>
      <c r="X28" s="51"/>
    </row>
    <row r="29" spans="1:24" ht="37.5" customHeight="1" thickBot="1">
      <c r="A29" s="138"/>
      <c r="B29" s="138"/>
      <c r="C29" s="138"/>
      <c r="D29" s="156"/>
      <c r="E29" s="258"/>
      <c r="F29" s="156"/>
      <c r="G29" s="138"/>
      <c r="H29" s="154"/>
      <c r="I29" s="135"/>
      <c r="J29" s="57"/>
      <c r="K29" s="166"/>
      <c r="L29" s="145"/>
      <c r="M29" s="133"/>
      <c r="N29" s="127"/>
      <c r="O29" s="58">
        <v>0.15</v>
      </c>
      <c r="P29" s="59">
        <v>10800</v>
      </c>
      <c r="Q29" s="60" t="s">
        <v>54</v>
      </c>
      <c r="R29" s="138"/>
      <c r="S29" s="139"/>
      <c r="T29" s="138"/>
      <c r="U29" s="173"/>
      <c r="V29" s="203"/>
      <c r="X29" s="51"/>
    </row>
    <row r="30" spans="1:24" ht="24" customHeight="1" thickBot="1">
      <c r="A30" s="138"/>
      <c r="B30" s="138"/>
      <c r="C30" s="138"/>
      <c r="D30" s="156"/>
      <c r="E30" s="258"/>
      <c r="F30" s="156"/>
      <c r="G30" s="138"/>
      <c r="H30" s="154"/>
      <c r="I30" s="135"/>
      <c r="J30" s="57"/>
      <c r="K30" s="166"/>
      <c r="L30" s="144">
        <f>O31</f>
        <v>0.85</v>
      </c>
      <c r="M30" s="131">
        <f>P31</f>
        <v>61200</v>
      </c>
      <c r="N30" s="126" t="s">
        <v>107</v>
      </c>
      <c r="O30" s="58">
        <v>0</v>
      </c>
      <c r="P30" s="59">
        <v>0</v>
      </c>
      <c r="Q30" s="60" t="s">
        <v>53</v>
      </c>
      <c r="R30" s="138"/>
      <c r="S30" s="137" t="s">
        <v>138</v>
      </c>
      <c r="T30" s="138"/>
      <c r="U30" s="173"/>
      <c r="V30" s="203"/>
      <c r="X30" s="51"/>
    </row>
    <row r="31" spans="1:24" ht="81.75" customHeight="1" thickBot="1">
      <c r="A31" s="138"/>
      <c r="B31" s="138"/>
      <c r="C31" s="138"/>
      <c r="D31" s="157"/>
      <c r="E31" s="259"/>
      <c r="F31" s="157"/>
      <c r="G31" s="138"/>
      <c r="H31" s="154"/>
      <c r="I31" s="135"/>
      <c r="J31" s="57"/>
      <c r="K31" s="166"/>
      <c r="L31" s="145"/>
      <c r="M31" s="133"/>
      <c r="N31" s="127"/>
      <c r="O31" s="58">
        <v>0.85</v>
      </c>
      <c r="P31" s="59">
        <v>61200</v>
      </c>
      <c r="Q31" s="60" t="s">
        <v>54</v>
      </c>
      <c r="R31" s="139"/>
      <c r="S31" s="139"/>
      <c r="T31" s="138"/>
      <c r="U31" s="173"/>
      <c r="V31" s="203"/>
      <c r="X31" s="51"/>
    </row>
    <row r="32" spans="1:24" ht="30.75" thickBot="1">
      <c r="A32" s="169" t="s">
        <v>73</v>
      </c>
      <c r="B32" s="170"/>
      <c r="C32" s="170"/>
      <c r="D32" s="170"/>
      <c r="E32" s="170"/>
      <c r="F32" s="218"/>
      <c r="G32" s="218"/>
      <c r="H32" s="170"/>
      <c r="I32" s="170"/>
      <c r="J32" s="170"/>
      <c r="K32" s="218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X32" s="51"/>
    </row>
    <row r="33" spans="1:24" ht="24" customHeight="1" thickBot="1">
      <c r="A33" s="137"/>
      <c r="B33" s="137" t="s">
        <v>86</v>
      </c>
      <c r="C33" s="117" t="s">
        <v>109</v>
      </c>
      <c r="D33" s="155" t="s">
        <v>67</v>
      </c>
      <c r="E33" s="161" t="s">
        <v>67</v>
      </c>
      <c r="F33" s="257" t="s">
        <v>67</v>
      </c>
      <c r="G33" s="137" t="s">
        <v>101</v>
      </c>
      <c r="H33" s="54" t="s">
        <v>52</v>
      </c>
      <c r="I33" s="55" t="s">
        <v>51</v>
      </c>
      <c r="J33" s="55" t="s">
        <v>50</v>
      </c>
      <c r="K33" s="56" t="s">
        <v>50</v>
      </c>
      <c r="L33" s="55" t="s">
        <v>52</v>
      </c>
      <c r="M33" s="55" t="s">
        <v>51</v>
      </c>
      <c r="N33" s="55" t="s">
        <v>50</v>
      </c>
      <c r="O33" s="55" t="s">
        <v>52</v>
      </c>
      <c r="P33" s="55" t="s">
        <v>51</v>
      </c>
      <c r="Q33" s="55" t="s">
        <v>50</v>
      </c>
      <c r="R33" s="142" t="s">
        <v>1</v>
      </c>
      <c r="S33" s="137" t="s">
        <v>141</v>
      </c>
      <c r="T33" s="117" t="s">
        <v>118</v>
      </c>
      <c r="U33" s="140">
        <v>18000000</v>
      </c>
      <c r="V33" s="198" t="s">
        <v>165</v>
      </c>
      <c r="X33" s="51"/>
    </row>
    <row r="34" spans="1:24" ht="34.5" customHeight="1" thickBot="1">
      <c r="A34" s="138"/>
      <c r="B34" s="138"/>
      <c r="C34" s="118"/>
      <c r="D34" s="156"/>
      <c r="E34" s="162"/>
      <c r="F34" s="258"/>
      <c r="G34" s="138"/>
      <c r="H34" s="134">
        <v>0</v>
      </c>
      <c r="I34" s="131"/>
      <c r="J34" s="57"/>
      <c r="K34" s="146" t="s">
        <v>56</v>
      </c>
      <c r="L34" s="167">
        <f>O34</f>
        <v>0.7917</v>
      </c>
      <c r="M34" s="131">
        <f>P34</f>
        <v>14250000</v>
      </c>
      <c r="N34" s="126" t="s">
        <v>55</v>
      </c>
      <c r="O34" s="58">
        <v>0.7917</v>
      </c>
      <c r="P34" s="59">
        <v>14250000</v>
      </c>
      <c r="Q34" s="60" t="s">
        <v>53</v>
      </c>
      <c r="R34" s="143"/>
      <c r="S34" s="138"/>
      <c r="T34" s="118"/>
      <c r="U34" s="141"/>
      <c r="V34" s="199"/>
      <c r="X34" s="51"/>
    </row>
    <row r="35" spans="1:24" ht="36" customHeight="1" thickBot="1">
      <c r="A35" s="138"/>
      <c r="B35" s="138"/>
      <c r="C35" s="118"/>
      <c r="D35" s="156"/>
      <c r="E35" s="162"/>
      <c r="F35" s="258"/>
      <c r="G35" s="138"/>
      <c r="H35" s="135"/>
      <c r="I35" s="132"/>
      <c r="J35" s="57"/>
      <c r="K35" s="166"/>
      <c r="L35" s="168"/>
      <c r="M35" s="133"/>
      <c r="N35" s="219"/>
      <c r="O35" s="58">
        <v>0</v>
      </c>
      <c r="P35" s="59">
        <v>0</v>
      </c>
      <c r="Q35" s="60" t="s">
        <v>54</v>
      </c>
      <c r="R35" s="143"/>
      <c r="S35" s="139"/>
      <c r="T35" s="118"/>
      <c r="U35" s="141"/>
      <c r="V35" s="199"/>
      <c r="X35" s="51"/>
    </row>
    <row r="36" spans="1:24" ht="35.25" customHeight="1" thickBot="1">
      <c r="A36" s="138"/>
      <c r="B36" s="138"/>
      <c r="C36" s="118"/>
      <c r="D36" s="156"/>
      <c r="E36" s="162"/>
      <c r="F36" s="258"/>
      <c r="G36" s="138"/>
      <c r="H36" s="135"/>
      <c r="I36" s="132"/>
      <c r="J36" s="57"/>
      <c r="K36" s="166"/>
      <c r="L36" s="167">
        <f>O36</f>
        <v>0.2083</v>
      </c>
      <c r="M36" s="216">
        <v>3750000</v>
      </c>
      <c r="N36" s="126" t="s">
        <v>55</v>
      </c>
      <c r="O36" s="58">
        <v>0.2083</v>
      </c>
      <c r="P36" s="67">
        <v>3750000</v>
      </c>
      <c r="Q36" s="60" t="s">
        <v>53</v>
      </c>
      <c r="R36" s="143"/>
      <c r="S36" s="137" t="s">
        <v>142</v>
      </c>
      <c r="T36" s="118"/>
      <c r="U36" s="141"/>
      <c r="V36" s="199"/>
      <c r="X36" s="51"/>
    </row>
    <row r="37" spans="1:24" ht="36" customHeight="1" thickBot="1">
      <c r="A37" s="138"/>
      <c r="B37" s="138"/>
      <c r="C37" s="118"/>
      <c r="D37" s="156"/>
      <c r="E37" s="162"/>
      <c r="F37" s="258"/>
      <c r="G37" s="138"/>
      <c r="H37" s="135"/>
      <c r="I37" s="132"/>
      <c r="J37" s="68"/>
      <c r="K37" s="166"/>
      <c r="L37" s="168"/>
      <c r="M37" s="217"/>
      <c r="N37" s="219"/>
      <c r="O37" s="58">
        <v>0</v>
      </c>
      <c r="P37" s="59">
        <v>0</v>
      </c>
      <c r="Q37" s="60" t="s">
        <v>54</v>
      </c>
      <c r="R37" s="143"/>
      <c r="S37" s="139"/>
      <c r="T37" s="118"/>
      <c r="U37" s="141"/>
      <c r="V37" s="199"/>
      <c r="X37" s="51"/>
    </row>
    <row r="38" spans="1:24" ht="41.25" customHeight="1" thickBot="1">
      <c r="A38" s="174" t="s">
        <v>74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6"/>
      <c r="X38" s="51"/>
    </row>
    <row r="39" spans="1:24" ht="47.25" customHeight="1" thickBot="1">
      <c r="A39" s="137"/>
      <c r="B39" s="137" t="s">
        <v>82</v>
      </c>
      <c r="C39" s="137" t="s">
        <v>110</v>
      </c>
      <c r="D39" s="137"/>
      <c r="E39" s="128"/>
      <c r="F39" s="269"/>
      <c r="G39" s="137"/>
      <c r="H39" s="54" t="s">
        <v>52</v>
      </c>
      <c r="I39" s="55" t="s">
        <v>51</v>
      </c>
      <c r="J39" s="55" t="s">
        <v>50</v>
      </c>
      <c r="K39" s="56" t="s">
        <v>50</v>
      </c>
      <c r="L39" s="55" t="s">
        <v>52</v>
      </c>
      <c r="M39" s="55" t="s">
        <v>51</v>
      </c>
      <c r="N39" s="55" t="s">
        <v>50</v>
      </c>
      <c r="O39" s="55" t="s">
        <v>52</v>
      </c>
      <c r="P39" s="55" t="s">
        <v>51</v>
      </c>
      <c r="Q39" s="55" t="s">
        <v>50</v>
      </c>
      <c r="R39" s="137"/>
      <c r="S39" s="137" t="s">
        <v>140</v>
      </c>
      <c r="T39" s="137" t="s">
        <v>1</v>
      </c>
      <c r="U39" s="172">
        <v>400000</v>
      </c>
      <c r="V39" s="202" t="s">
        <v>166</v>
      </c>
      <c r="X39" s="51"/>
    </row>
    <row r="40" spans="1:24" ht="27" customHeight="1" thickBot="1">
      <c r="A40" s="138"/>
      <c r="B40" s="138"/>
      <c r="C40" s="138"/>
      <c r="D40" s="138"/>
      <c r="E40" s="129"/>
      <c r="F40" s="270"/>
      <c r="G40" s="138"/>
      <c r="H40" s="144"/>
      <c r="I40" s="131"/>
      <c r="J40" s="57"/>
      <c r="K40" s="146" t="s">
        <v>56</v>
      </c>
      <c r="L40" s="144">
        <f>O41</f>
        <v>0.15</v>
      </c>
      <c r="M40" s="131">
        <f>P41</f>
        <v>60000</v>
      </c>
      <c r="N40" s="126" t="s">
        <v>107</v>
      </c>
      <c r="O40" s="58">
        <v>0</v>
      </c>
      <c r="P40" s="59">
        <v>0</v>
      </c>
      <c r="Q40" s="60" t="s">
        <v>53</v>
      </c>
      <c r="R40" s="138"/>
      <c r="S40" s="138"/>
      <c r="T40" s="138"/>
      <c r="U40" s="173"/>
      <c r="V40" s="203"/>
      <c r="X40" s="51"/>
    </row>
    <row r="41" spans="1:24" ht="36" customHeight="1" thickBot="1">
      <c r="A41" s="138"/>
      <c r="B41" s="138"/>
      <c r="C41" s="138"/>
      <c r="D41" s="138"/>
      <c r="E41" s="129"/>
      <c r="F41" s="270"/>
      <c r="G41" s="138"/>
      <c r="H41" s="154"/>
      <c r="I41" s="132"/>
      <c r="J41" s="57"/>
      <c r="K41" s="166"/>
      <c r="L41" s="145"/>
      <c r="M41" s="133"/>
      <c r="N41" s="127"/>
      <c r="O41" s="58">
        <v>0.15</v>
      </c>
      <c r="P41" s="59">
        <v>60000</v>
      </c>
      <c r="Q41" s="60" t="s">
        <v>54</v>
      </c>
      <c r="R41" s="138"/>
      <c r="S41" s="139"/>
      <c r="T41" s="138"/>
      <c r="U41" s="173"/>
      <c r="V41" s="203"/>
      <c r="X41" s="51"/>
    </row>
    <row r="42" spans="1:24" ht="27" customHeight="1" thickBot="1">
      <c r="A42" s="138"/>
      <c r="B42" s="138"/>
      <c r="C42" s="138"/>
      <c r="D42" s="138"/>
      <c r="E42" s="129"/>
      <c r="F42" s="270"/>
      <c r="G42" s="138"/>
      <c r="H42" s="154"/>
      <c r="I42" s="132"/>
      <c r="J42" s="57"/>
      <c r="K42" s="166"/>
      <c r="L42" s="144">
        <f>O43</f>
        <v>0.85</v>
      </c>
      <c r="M42" s="131">
        <f>P43</f>
        <v>340000</v>
      </c>
      <c r="N42" s="126" t="s">
        <v>107</v>
      </c>
      <c r="O42" s="58">
        <v>0</v>
      </c>
      <c r="P42" s="59">
        <v>0</v>
      </c>
      <c r="Q42" s="60" t="s">
        <v>53</v>
      </c>
      <c r="R42" s="138"/>
      <c r="S42" s="137" t="s">
        <v>143</v>
      </c>
      <c r="T42" s="138"/>
      <c r="U42" s="173"/>
      <c r="V42" s="203"/>
      <c r="X42" s="51"/>
    </row>
    <row r="43" spans="1:24" ht="32.25" customHeight="1" thickBot="1">
      <c r="A43" s="138"/>
      <c r="B43" s="138"/>
      <c r="C43" s="138"/>
      <c r="D43" s="139"/>
      <c r="E43" s="130"/>
      <c r="F43" s="271"/>
      <c r="G43" s="139"/>
      <c r="H43" s="154"/>
      <c r="I43" s="132"/>
      <c r="J43" s="57"/>
      <c r="K43" s="166"/>
      <c r="L43" s="145"/>
      <c r="M43" s="133"/>
      <c r="N43" s="127"/>
      <c r="O43" s="58">
        <v>0.85</v>
      </c>
      <c r="P43" s="59">
        <v>340000</v>
      </c>
      <c r="Q43" s="60" t="s">
        <v>54</v>
      </c>
      <c r="R43" s="139"/>
      <c r="S43" s="139"/>
      <c r="T43" s="138"/>
      <c r="U43" s="173"/>
      <c r="V43" s="203"/>
      <c r="X43" s="51"/>
    </row>
    <row r="44" spans="1:24" ht="47.25" customHeight="1" thickBot="1">
      <c r="A44" s="174" t="s">
        <v>75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6"/>
      <c r="X44" s="51"/>
    </row>
    <row r="45" spans="1:24" ht="21" customHeight="1" thickBot="1">
      <c r="A45" s="137"/>
      <c r="B45" s="137" t="s">
        <v>89</v>
      </c>
      <c r="C45" s="137" t="s">
        <v>111</v>
      </c>
      <c r="D45" s="155" t="s">
        <v>67</v>
      </c>
      <c r="E45" s="155"/>
      <c r="F45" s="257"/>
      <c r="G45" s="117" t="s">
        <v>101</v>
      </c>
      <c r="H45" s="54" t="s">
        <v>52</v>
      </c>
      <c r="I45" s="55" t="s">
        <v>51</v>
      </c>
      <c r="J45" s="55" t="s">
        <v>50</v>
      </c>
      <c r="K45" s="55" t="s">
        <v>50</v>
      </c>
      <c r="L45" s="55" t="s">
        <v>52</v>
      </c>
      <c r="M45" s="55" t="s">
        <v>51</v>
      </c>
      <c r="N45" s="55" t="s">
        <v>50</v>
      </c>
      <c r="O45" s="55" t="s">
        <v>52</v>
      </c>
      <c r="P45" s="55" t="s">
        <v>51</v>
      </c>
      <c r="Q45" s="55" t="s">
        <v>50</v>
      </c>
      <c r="R45" s="137" t="s">
        <v>102</v>
      </c>
      <c r="S45" s="137" t="s">
        <v>144</v>
      </c>
      <c r="T45" s="137" t="s">
        <v>1</v>
      </c>
      <c r="U45" s="172">
        <v>2018000</v>
      </c>
      <c r="V45" s="202" t="s">
        <v>136</v>
      </c>
      <c r="X45" s="51"/>
    </row>
    <row r="46" spans="1:24" ht="31.5" customHeight="1" thickBot="1">
      <c r="A46" s="138"/>
      <c r="B46" s="138"/>
      <c r="C46" s="138"/>
      <c r="D46" s="156"/>
      <c r="E46" s="156"/>
      <c r="F46" s="258"/>
      <c r="G46" s="118"/>
      <c r="H46" s="154"/>
      <c r="I46" s="132"/>
      <c r="J46" s="57"/>
      <c r="K46" s="166" t="s">
        <v>56</v>
      </c>
      <c r="L46" s="263">
        <v>1</v>
      </c>
      <c r="M46" s="131">
        <v>2018000</v>
      </c>
      <c r="N46" s="126" t="s">
        <v>55</v>
      </c>
      <c r="O46" s="58">
        <v>1</v>
      </c>
      <c r="P46" s="59">
        <v>2018000</v>
      </c>
      <c r="Q46" s="60" t="s">
        <v>53</v>
      </c>
      <c r="R46" s="138"/>
      <c r="S46" s="138"/>
      <c r="T46" s="138"/>
      <c r="U46" s="173"/>
      <c r="V46" s="203"/>
      <c r="X46" s="51"/>
    </row>
    <row r="47" spans="1:24" ht="27.75" customHeight="1" thickBot="1">
      <c r="A47" s="138"/>
      <c r="B47" s="138"/>
      <c r="C47" s="138"/>
      <c r="D47" s="157"/>
      <c r="E47" s="157"/>
      <c r="F47" s="259"/>
      <c r="G47" s="118"/>
      <c r="H47" s="154"/>
      <c r="I47" s="132"/>
      <c r="J47" s="57"/>
      <c r="K47" s="166"/>
      <c r="L47" s="168"/>
      <c r="M47" s="133"/>
      <c r="N47" s="127"/>
      <c r="O47" s="58">
        <v>0</v>
      </c>
      <c r="P47" s="59"/>
      <c r="Q47" s="60" t="s">
        <v>54</v>
      </c>
      <c r="R47" s="139"/>
      <c r="S47" s="139"/>
      <c r="T47" s="138"/>
      <c r="U47" s="173"/>
      <c r="V47" s="203"/>
      <c r="X47" s="51"/>
    </row>
    <row r="48" spans="1:24" ht="31.5" customHeight="1" thickBot="1">
      <c r="A48" s="137"/>
      <c r="B48" s="137" t="s">
        <v>82</v>
      </c>
      <c r="C48" s="137" t="s">
        <v>112</v>
      </c>
      <c r="D48" s="257"/>
      <c r="E48" s="137"/>
      <c r="F48" s="137"/>
      <c r="G48" s="137" t="s">
        <v>85</v>
      </c>
      <c r="H48" s="54" t="s">
        <v>52</v>
      </c>
      <c r="I48" s="55" t="s">
        <v>51</v>
      </c>
      <c r="J48" s="55" t="s">
        <v>50</v>
      </c>
      <c r="K48" s="56" t="s">
        <v>50</v>
      </c>
      <c r="L48" s="55" t="s">
        <v>52</v>
      </c>
      <c r="M48" s="55" t="s">
        <v>51</v>
      </c>
      <c r="N48" s="55" t="s">
        <v>50</v>
      </c>
      <c r="O48" s="55" t="s">
        <v>52</v>
      </c>
      <c r="P48" s="55" t="s">
        <v>51</v>
      </c>
      <c r="Q48" s="55" t="s">
        <v>50</v>
      </c>
      <c r="R48" s="137"/>
      <c r="S48" s="137" t="s">
        <v>137</v>
      </c>
      <c r="T48" s="137" t="s">
        <v>1</v>
      </c>
      <c r="U48" s="172">
        <v>400000</v>
      </c>
      <c r="V48" s="207" t="s">
        <v>167</v>
      </c>
      <c r="X48" s="51"/>
    </row>
    <row r="49" spans="1:24" ht="21" customHeight="1" thickBot="1">
      <c r="A49" s="138"/>
      <c r="B49" s="138"/>
      <c r="C49" s="138"/>
      <c r="D49" s="258"/>
      <c r="E49" s="138"/>
      <c r="F49" s="138"/>
      <c r="G49" s="138"/>
      <c r="H49" s="134"/>
      <c r="I49" s="131"/>
      <c r="J49" s="57"/>
      <c r="K49" s="151" t="s">
        <v>56</v>
      </c>
      <c r="L49" s="144">
        <f>O50</f>
        <v>0.25</v>
      </c>
      <c r="M49" s="131">
        <f>P50</f>
        <v>100000</v>
      </c>
      <c r="N49" s="126" t="s">
        <v>107</v>
      </c>
      <c r="O49" s="58">
        <v>0</v>
      </c>
      <c r="P49" s="59">
        <v>0</v>
      </c>
      <c r="Q49" s="60" t="s">
        <v>53</v>
      </c>
      <c r="R49" s="138"/>
      <c r="S49" s="138"/>
      <c r="T49" s="138"/>
      <c r="U49" s="173"/>
      <c r="V49" s="208"/>
      <c r="X49" s="51"/>
    </row>
    <row r="50" spans="1:24" ht="29.25" customHeight="1" thickBot="1">
      <c r="A50" s="138"/>
      <c r="B50" s="138"/>
      <c r="C50" s="138"/>
      <c r="D50" s="258"/>
      <c r="E50" s="138"/>
      <c r="F50" s="138"/>
      <c r="G50" s="138"/>
      <c r="H50" s="135"/>
      <c r="I50" s="132"/>
      <c r="J50" s="57"/>
      <c r="K50" s="152"/>
      <c r="L50" s="145"/>
      <c r="M50" s="133"/>
      <c r="N50" s="127"/>
      <c r="O50" s="58">
        <v>0.25</v>
      </c>
      <c r="P50" s="59">
        <v>100000</v>
      </c>
      <c r="Q50" s="60" t="s">
        <v>54</v>
      </c>
      <c r="R50" s="138"/>
      <c r="S50" s="139"/>
      <c r="T50" s="138"/>
      <c r="U50" s="173"/>
      <c r="V50" s="208"/>
      <c r="X50" s="51"/>
    </row>
    <row r="51" spans="1:24" ht="27" customHeight="1" thickBot="1">
      <c r="A51" s="138"/>
      <c r="B51" s="138"/>
      <c r="C51" s="138"/>
      <c r="D51" s="258"/>
      <c r="E51" s="138"/>
      <c r="F51" s="138"/>
      <c r="G51" s="138"/>
      <c r="H51" s="135"/>
      <c r="I51" s="132"/>
      <c r="J51" s="57"/>
      <c r="K51" s="152"/>
      <c r="L51" s="144">
        <f>O52</f>
        <v>0.5</v>
      </c>
      <c r="M51" s="131">
        <f>P52</f>
        <v>200000</v>
      </c>
      <c r="N51" s="126" t="s">
        <v>107</v>
      </c>
      <c r="O51" s="58">
        <v>0</v>
      </c>
      <c r="P51" s="59">
        <v>0</v>
      </c>
      <c r="Q51" s="60" t="s">
        <v>53</v>
      </c>
      <c r="R51" s="138"/>
      <c r="S51" s="137" t="s">
        <v>145</v>
      </c>
      <c r="T51" s="138"/>
      <c r="U51" s="173"/>
      <c r="V51" s="208"/>
      <c r="X51" s="51"/>
    </row>
    <row r="52" spans="1:24" ht="29.25" customHeight="1" thickBot="1">
      <c r="A52" s="138"/>
      <c r="B52" s="138"/>
      <c r="C52" s="138"/>
      <c r="D52" s="258"/>
      <c r="E52" s="138"/>
      <c r="F52" s="138"/>
      <c r="G52" s="138"/>
      <c r="H52" s="135"/>
      <c r="I52" s="132"/>
      <c r="J52" s="68"/>
      <c r="K52" s="152"/>
      <c r="L52" s="154"/>
      <c r="M52" s="132"/>
      <c r="N52" s="127"/>
      <c r="O52" s="62">
        <v>0.5</v>
      </c>
      <c r="P52" s="69">
        <v>200000</v>
      </c>
      <c r="Q52" s="70" t="s">
        <v>54</v>
      </c>
      <c r="R52" s="138"/>
      <c r="S52" s="138"/>
      <c r="T52" s="138"/>
      <c r="U52" s="173"/>
      <c r="V52" s="208"/>
      <c r="X52" s="51"/>
    </row>
    <row r="53" spans="1:24" ht="29.25" customHeight="1" thickBot="1">
      <c r="A53" s="138"/>
      <c r="B53" s="138"/>
      <c r="C53" s="138"/>
      <c r="D53" s="258"/>
      <c r="E53" s="138"/>
      <c r="F53" s="138"/>
      <c r="G53" s="138"/>
      <c r="H53" s="135"/>
      <c r="I53" s="132"/>
      <c r="J53" s="71"/>
      <c r="K53" s="152"/>
      <c r="L53" s="134">
        <f>O54</f>
        <v>0.25</v>
      </c>
      <c r="M53" s="131">
        <f>P54</f>
        <v>100000</v>
      </c>
      <c r="N53" s="126" t="s">
        <v>107</v>
      </c>
      <c r="O53" s="58"/>
      <c r="P53" s="59"/>
      <c r="Q53" s="60" t="s">
        <v>53</v>
      </c>
      <c r="R53" s="138"/>
      <c r="S53" s="137" t="s">
        <v>146</v>
      </c>
      <c r="T53" s="138"/>
      <c r="U53" s="173"/>
      <c r="V53" s="208"/>
      <c r="X53" s="51"/>
    </row>
    <row r="54" spans="1:24" ht="29.25" customHeight="1" thickBot="1">
      <c r="A54" s="139"/>
      <c r="B54" s="139"/>
      <c r="C54" s="139"/>
      <c r="D54" s="259"/>
      <c r="E54" s="139"/>
      <c r="F54" s="139"/>
      <c r="G54" s="139"/>
      <c r="H54" s="136"/>
      <c r="I54" s="133"/>
      <c r="J54" s="71"/>
      <c r="K54" s="153"/>
      <c r="L54" s="136"/>
      <c r="M54" s="133"/>
      <c r="N54" s="127"/>
      <c r="O54" s="58">
        <v>0.25</v>
      </c>
      <c r="P54" s="59">
        <v>100000</v>
      </c>
      <c r="Q54" s="70" t="s">
        <v>54</v>
      </c>
      <c r="R54" s="139"/>
      <c r="S54" s="139"/>
      <c r="T54" s="139"/>
      <c r="U54" s="210"/>
      <c r="V54" s="209"/>
      <c r="X54" s="51"/>
    </row>
    <row r="55" spans="1:24" ht="47.25" customHeight="1" thickBot="1">
      <c r="A55" s="158" t="s">
        <v>76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60"/>
      <c r="X55" s="51"/>
    </row>
    <row r="56" spans="1:24" ht="33" customHeight="1" thickBot="1">
      <c r="A56" s="137"/>
      <c r="B56" s="188" t="s">
        <v>91</v>
      </c>
      <c r="C56" s="137" t="s">
        <v>113</v>
      </c>
      <c r="D56" s="188"/>
      <c r="E56" s="121"/>
      <c r="F56" s="128"/>
      <c r="G56" s="148" t="s">
        <v>81</v>
      </c>
      <c r="H56" s="54" t="s">
        <v>52</v>
      </c>
      <c r="I56" s="55" t="s">
        <v>51</v>
      </c>
      <c r="J56" s="55" t="s">
        <v>50</v>
      </c>
      <c r="K56" s="56" t="s">
        <v>50</v>
      </c>
      <c r="L56" s="55" t="s">
        <v>52</v>
      </c>
      <c r="M56" s="55" t="s">
        <v>51</v>
      </c>
      <c r="N56" s="55" t="s">
        <v>50</v>
      </c>
      <c r="O56" s="55" t="s">
        <v>52</v>
      </c>
      <c r="P56" s="55" t="s">
        <v>51</v>
      </c>
      <c r="Q56" s="55" t="s">
        <v>50</v>
      </c>
      <c r="R56" s="137" t="s">
        <v>1</v>
      </c>
      <c r="S56" s="137" t="s">
        <v>147</v>
      </c>
      <c r="T56" s="121" t="s">
        <v>125</v>
      </c>
      <c r="U56" s="172">
        <v>400000</v>
      </c>
      <c r="V56" s="202" t="s">
        <v>168</v>
      </c>
      <c r="X56" s="51"/>
    </row>
    <row r="57" spans="1:24" ht="34.5" customHeight="1" thickBot="1">
      <c r="A57" s="138"/>
      <c r="B57" s="189"/>
      <c r="C57" s="138"/>
      <c r="D57" s="189"/>
      <c r="E57" s="122"/>
      <c r="F57" s="129"/>
      <c r="G57" s="149"/>
      <c r="H57" s="144"/>
      <c r="I57" s="216"/>
      <c r="J57" s="57"/>
      <c r="K57" s="260" t="s">
        <v>56</v>
      </c>
      <c r="L57" s="134" t="str">
        <f>O57</f>
        <v>7.5%</v>
      </c>
      <c r="M57" s="131">
        <f>P57</f>
        <v>30000</v>
      </c>
      <c r="N57" s="126" t="s">
        <v>107</v>
      </c>
      <c r="O57" s="72" t="s">
        <v>128</v>
      </c>
      <c r="P57" s="59">
        <v>30000</v>
      </c>
      <c r="Q57" s="60" t="s">
        <v>53</v>
      </c>
      <c r="R57" s="138"/>
      <c r="S57" s="138"/>
      <c r="T57" s="122"/>
      <c r="U57" s="173"/>
      <c r="V57" s="203"/>
      <c r="X57" s="51"/>
    </row>
    <row r="58" spans="1:24" ht="27.75" customHeight="1" thickBot="1">
      <c r="A58" s="138"/>
      <c r="B58" s="189"/>
      <c r="C58" s="138"/>
      <c r="D58" s="189"/>
      <c r="E58" s="122"/>
      <c r="F58" s="129"/>
      <c r="G58" s="149"/>
      <c r="H58" s="154"/>
      <c r="I58" s="264"/>
      <c r="J58" s="57"/>
      <c r="K58" s="261"/>
      <c r="L58" s="136"/>
      <c r="M58" s="133"/>
      <c r="N58" s="127"/>
      <c r="O58" s="58"/>
      <c r="P58" s="59"/>
      <c r="Q58" s="60" t="s">
        <v>54</v>
      </c>
      <c r="R58" s="138"/>
      <c r="S58" s="139"/>
      <c r="T58" s="122"/>
      <c r="U58" s="173"/>
      <c r="V58" s="203"/>
      <c r="X58" s="51"/>
    </row>
    <row r="59" spans="1:24" ht="26.25" customHeight="1" thickBot="1">
      <c r="A59" s="138"/>
      <c r="B59" s="189"/>
      <c r="C59" s="138"/>
      <c r="D59" s="189"/>
      <c r="E59" s="122"/>
      <c r="F59" s="129"/>
      <c r="G59" s="149"/>
      <c r="H59" s="154"/>
      <c r="I59" s="264"/>
      <c r="J59" s="57"/>
      <c r="K59" s="261"/>
      <c r="L59" s="134" t="str">
        <f>O59</f>
        <v>92.5%</v>
      </c>
      <c r="M59" s="131">
        <f>P59</f>
        <v>370000</v>
      </c>
      <c r="N59" s="126" t="s">
        <v>107</v>
      </c>
      <c r="O59" s="58" t="s">
        <v>129</v>
      </c>
      <c r="P59" s="59">
        <v>370000</v>
      </c>
      <c r="Q59" s="60" t="s">
        <v>53</v>
      </c>
      <c r="R59" s="138"/>
      <c r="S59" s="137"/>
      <c r="T59" s="122"/>
      <c r="U59" s="173"/>
      <c r="V59" s="203"/>
      <c r="X59" s="51"/>
    </row>
    <row r="60" spans="1:24" ht="24" customHeight="1" thickBot="1">
      <c r="A60" s="139"/>
      <c r="B60" s="190"/>
      <c r="C60" s="138"/>
      <c r="D60" s="190"/>
      <c r="E60" s="123"/>
      <c r="F60" s="130"/>
      <c r="G60" s="150"/>
      <c r="H60" s="145"/>
      <c r="I60" s="217"/>
      <c r="J60" s="57"/>
      <c r="K60" s="262"/>
      <c r="L60" s="136"/>
      <c r="M60" s="133"/>
      <c r="N60" s="127"/>
      <c r="O60" s="58"/>
      <c r="P60" s="59"/>
      <c r="Q60" s="60" t="s">
        <v>54</v>
      </c>
      <c r="R60" s="139"/>
      <c r="S60" s="139"/>
      <c r="T60" s="123"/>
      <c r="U60" s="210"/>
      <c r="V60" s="215"/>
      <c r="X60" s="51"/>
    </row>
    <row r="61" spans="1:24" ht="42.75" customHeight="1" thickBot="1">
      <c r="A61" s="137"/>
      <c r="B61" s="137" t="s">
        <v>82</v>
      </c>
      <c r="C61" s="138"/>
      <c r="D61" s="137"/>
      <c r="E61" s="128"/>
      <c r="F61" s="121"/>
      <c r="G61" s="137"/>
      <c r="H61" s="54" t="s">
        <v>52</v>
      </c>
      <c r="I61" s="55" t="s">
        <v>51</v>
      </c>
      <c r="J61" s="55" t="s">
        <v>50</v>
      </c>
      <c r="K61" s="56" t="s">
        <v>50</v>
      </c>
      <c r="L61" s="55" t="s">
        <v>52</v>
      </c>
      <c r="M61" s="55" t="s">
        <v>51</v>
      </c>
      <c r="N61" s="55" t="s">
        <v>50</v>
      </c>
      <c r="O61" s="55" t="s">
        <v>52</v>
      </c>
      <c r="P61" s="55" t="s">
        <v>51</v>
      </c>
      <c r="Q61" s="55" t="s">
        <v>50</v>
      </c>
      <c r="R61" s="137" t="s">
        <v>1</v>
      </c>
      <c r="S61" s="137" t="s">
        <v>140</v>
      </c>
      <c r="T61" s="137" t="s">
        <v>124</v>
      </c>
      <c r="U61" s="172">
        <v>800000</v>
      </c>
      <c r="V61" s="202" t="s">
        <v>169</v>
      </c>
      <c r="X61" s="51"/>
    </row>
    <row r="62" spans="1:24" ht="30.75" customHeight="1" thickBot="1">
      <c r="A62" s="138"/>
      <c r="B62" s="138"/>
      <c r="C62" s="138"/>
      <c r="D62" s="138"/>
      <c r="E62" s="129"/>
      <c r="F62" s="122"/>
      <c r="G62" s="138"/>
      <c r="H62" s="134"/>
      <c r="I62" s="265"/>
      <c r="J62" s="73"/>
      <c r="K62" s="126" t="s">
        <v>103</v>
      </c>
      <c r="L62" s="134">
        <f>O63</f>
        <v>0.25</v>
      </c>
      <c r="M62" s="131">
        <f>P63</f>
        <v>200000</v>
      </c>
      <c r="N62" s="126" t="s">
        <v>107</v>
      </c>
      <c r="O62" s="74"/>
      <c r="P62" s="69"/>
      <c r="Q62" s="60" t="s">
        <v>53</v>
      </c>
      <c r="R62" s="138"/>
      <c r="S62" s="138"/>
      <c r="T62" s="138"/>
      <c r="U62" s="173"/>
      <c r="V62" s="203"/>
      <c r="X62" s="51"/>
    </row>
    <row r="63" spans="1:24" ht="29.25" customHeight="1" thickBot="1">
      <c r="A63" s="138"/>
      <c r="B63" s="138"/>
      <c r="C63" s="138"/>
      <c r="D63" s="138"/>
      <c r="E63" s="129"/>
      <c r="F63" s="122"/>
      <c r="G63" s="138"/>
      <c r="H63" s="135"/>
      <c r="I63" s="266"/>
      <c r="J63" s="73"/>
      <c r="K63" s="276"/>
      <c r="L63" s="139"/>
      <c r="M63" s="133"/>
      <c r="N63" s="127"/>
      <c r="O63" s="75">
        <v>0.25</v>
      </c>
      <c r="P63" s="69">
        <v>200000</v>
      </c>
      <c r="Q63" s="60" t="s">
        <v>54</v>
      </c>
      <c r="R63" s="138"/>
      <c r="S63" s="139"/>
      <c r="T63" s="138"/>
      <c r="U63" s="173"/>
      <c r="V63" s="203"/>
      <c r="X63" s="51"/>
    </row>
    <row r="64" spans="1:24" ht="27.75" customHeight="1" thickBot="1">
      <c r="A64" s="138"/>
      <c r="B64" s="138"/>
      <c r="C64" s="138"/>
      <c r="D64" s="138"/>
      <c r="E64" s="129"/>
      <c r="F64" s="122"/>
      <c r="G64" s="138"/>
      <c r="H64" s="135"/>
      <c r="I64" s="266"/>
      <c r="J64" s="73"/>
      <c r="K64" s="276"/>
      <c r="L64" s="134">
        <f>O65</f>
        <v>0.25</v>
      </c>
      <c r="M64" s="131">
        <f>P65</f>
        <v>200000</v>
      </c>
      <c r="N64" s="126" t="s">
        <v>107</v>
      </c>
      <c r="O64" s="76"/>
      <c r="P64" s="69"/>
      <c r="Q64" s="60" t="s">
        <v>53</v>
      </c>
      <c r="R64" s="138"/>
      <c r="S64" s="138" t="s">
        <v>148</v>
      </c>
      <c r="T64" s="138"/>
      <c r="U64" s="173"/>
      <c r="V64" s="203"/>
      <c r="X64" s="51"/>
    </row>
    <row r="65" spans="1:24" ht="27.75" customHeight="1" thickBot="1">
      <c r="A65" s="138"/>
      <c r="B65" s="138"/>
      <c r="C65" s="138"/>
      <c r="D65" s="138"/>
      <c r="E65" s="129"/>
      <c r="F65" s="122"/>
      <c r="G65" s="138"/>
      <c r="H65" s="135"/>
      <c r="I65" s="266"/>
      <c r="J65" s="73"/>
      <c r="K65" s="276"/>
      <c r="L65" s="138"/>
      <c r="M65" s="132"/>
      <c r="N65" s="127"/>
      <c r="O65" s="74">
        <v>0.25</v>
      </c>
      <c r="P65" s="69">
        <v>200000</v>
      </c>
      <c r="Q65" s="70" t="s">
        <v>54</v>
      </c>
      <c r="R65" s="138"/>
      <c r="S65" s="138"/>
      <c r="T65" s="138"/>
      <c r="U65" s="173"/>
      <c r="V65" s="203"/>
      <c r="X65" s="51"/>
    </row>
    <row r="66" spans="1:24" ht="27.75" customHeight="1" thickBot="1">
      <c r="A66" s="138"/>
      <c r="B66" s="138"/>
      <c r="C66" s="138"/>
      <c r="D66" s="138"/>
      <c r="E66" s="129"/>
      <c r="F66" s="122"/>
      <c r="G66" s="138"/>
      <c r="H66" s="135"/>
      <c r="I66" s="266"/>
      <c r="J66" s="71"/>
      <c r="K66" s="276"/>
      <c r="L66" s="134">
        <f>O67</f>
        <v>0.5</v>
      </c>
      <c r="M66" s="131">
        <f>P67</f>
        <v>400000</v>
      </c>
      <c r="N66" s="126" t="s">
        <v>107</v>
      </c>
      <c r="O66" s="58"/>
      <c r="P66" s="59"/>
      <c r="Q66" s="60" t="s">
        <v>53</v>
      </c>
      <c r="R66" s="138"/>
      <c r="S66" s="137" t="s">
        <v>149</v>
      </c>
      <c r="T66" s="138"/>
      <c r="U66" s="173"/>
      <c r="V66" s="203"/>
      <c r="X66" s="51"/>
    </row>
    <row r="67" spans="1:24" ht="27.75" customHeight="1" thickBot="1">
      <c r="A67" s="139"/>
      <c r="B67" s="139"/>
      <c r="C67" s="139"/>
      <c r="D67" s="139"/>
      <c r="E67" s="130"/>
      <c r="F67" s="123"/>
      <c r="G67" s="139"/>
      <c r="H67" s="136"/>
      <c r="I67" s="267"/>
      <c r="J67" s="71"/>
      <c r="K67" s="127"/>
      <c r="L67" s="139"/>
      <c r="M67" s="133"/>
      <c r="N67" s="127"/>
      <c r="O67" s="58">
        <v>0.5</v>
      </c>
      <c r="P67" s="59">
        <v>400000</v>
      </c>
      <c r="Q67" s="70" t="s">
        <v>54</v>
      </c>
      <c r="R67" s="139"/>
      <c r="S67" s="139"/>
      <c r="T67" s="139"/>
      <c r="U67" s="210"/>
      <c r="V67" s="215"/>
      <c r="X67" s="51"/>
    </row>
    <row r="68" spans="1:24" ht="47.25" customHeight="1" thickBot="1">
      <c r="A68" s="169" t="s">
        <v>77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1"/>
      <c r="X68" s="51"/>
    </row>
    <row r="69" spans="1:24" ht="21" customHeight="1" thickBot="1">
      <c r="A69" s="137" t="s">
        <v>130</v>
      </c>
      <c r="B69" s="137" t="s">
        <v>89</v>
      </c>
      <c r="C69" s="137" t="s">
        <v>116</v>
      </c>
      <c r="D69" s="137"/>
      <c r="E69" s="121"/>
      <c r="F69" s="128"/>
      <c r="G69" s="117" t="s">
        <v>88</v>
      </c>
      <c r="H69" s="54" t="s">
        <v>52</v>
      </c>
      <c r="I69" s="55" t="s">
        <v>51</v>
      </c>
      <c r="J69" s="55" t="s">
        <v>50</v>
      </c>
      <c r="K69" s="55" t="s">
        <v>50</v>
      </c>
      <c r="L69" s="55" t="s">
        <v>52</v>
      </c>
      <c r="M69" s="55" t="s">
        <v>51</v>
      </c>
      <c r="N69" s="55" t="s">
        <v>50</v>
      </c>
      <c r="O69" s="55" t="s">
        <v>52</v>
      </c>
      <c r="P69" s="55" t="s">
        <v>51</v>
      </c>
      <c r="Q69" s="55" t="s">
        <v>50</v>
      </c>
      <c r="R69" s="121" t="s">
        <v>104</v>
      </c>
      <c r="S69" s="121" t="s">
        <v>150</v>
      </c>
      <c r="T69" s="121" t="s">
        <v>78</v>
      </c>
      <c r="U69" s="204">
        <v>15829000</v>
      </c>
      <c r="V69" s="207" t="s">
        <v>171</v>
      </c>
      <c r="X69" s="51"/>
    </row>
    <row r="70" spans="1:24" ht="36" customHeight="1" thickBot="1">
      <c r="A70" s="138"/>
      <c r="B70" s="138"/>
      <c r="C70" s="138"/>
      <c r="D70" s="138"/>
      <c r="E70" s="122"/>
      <c r="F70" s="129"/>
      <c r="G70" s="118"/>
      <c r="H70" s="154"/>
      <c r="I70" s="132"/>
      <c r="J70" s="57"/>
      <c r="K70" s="166" t="s">
        <v>103</v>
      </c>
      <c r="L70" s="167">
        <v>1</v>
      </c>
      <c r="M70" s="131">
        <v>15829000</v>
      </c>
      <c r="N70" s="126" t="s">
        <v>55</v>
      </c>
      <c r="O70" s="58">
        <v>1</v>
      </c>
      <c r="P70" s="59">
        <v>15829000</v>
      </c>
      <c r="Q70" s="60" t="s">
        <v>53</v>
      </c>
      <c r="R70" s="122"/>
      <c r="S70" s="122"/>
      <c r="T70" s="122"/>
      <c r="U70" s="205"/>
      <c r="V70" s="208"/>
      <c r="X70" s="51"/>
    </row>
    <row r="71" spans="1:24" ht="117.75" customHeight="1" thickBot="1">
      <c r="A71" s="138"/>
      <c r="B71" s="138"/>
      <c r="C71" s="138"/>
      <c r="D71" s="139"/>
      <c r="E71" s="123"/>
      <c r="F71" s="130"/>
      <c r="G71" s="118"/>
      <c r="H71" s="154"/>
      <c r="I71" s="132"/>
      <c r="J71" s="57"/>
      <c r="K71" s="166"/>
      <c r="L71" s="168"/>
      <c r="M71" s="133"/>
      <c r="N71" s="127"/>
      <c r="O71" s="58" t="s">
        <v>87</v>
      </c>
      <c r="P71" s="59">
        <v>0</v>
      </c>
      <c r="Q71" s="60" t="s">
        <v>54</v>
      </c>
      <c r="R71" s="123"/>
      <c r="S71" s="123"/>
      <c r="T71" s="122"/>
      <c r="U71" s="205"/>
      <c r="V71" s="208"/>
      <c r="X71" s="51"/>
    </row>
    <row r="72" spans="1:24" ht="41.25" customHeight="1" thickBot="1">
      <c r="A72" s="174" t="s">
        <v>176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6"/>
      <c r="X72" s="51"/>
    </row>
    <row r="73" spans="1:24" ht="41.25" customHeight="1" thickBot="1">
      <c r="A73" s="121"/>
      <c r="B73" s="121" t="s">
        <v>82</v>
      </c>
      <c r="C73" s="121" t="s">
        <v>115</v>
      </c>
      <c r="D73" s="121"/>
      <c r="E73" s="121"/>
      <c r="F73" s="128"/>
      <c r="G73" s="121" t="s">
        <v>106</v>
      </c>
      <c r="H73" s="54" t="s">
        <v>52</v>
      </c>
      <c r="I73" s="55" t="s">
        <v>51</v>
      </c>
      <c r="J73" s="55" t="s">
        <v>50</v>
      </c>
      <c r="K73" s="56" t="s">
        <v>50</v>
      </c>
      <c r="L73" s="55" t="s">
        <v>52</v>
      </c>
      <c r="M73" s="55" t="s">
        <v>51</v>
      </c>
      <c r="N73" s="55" t="s">
        <v>50</v>
      </c>
      <c r="O73" s="55" t="s">
        <v>52</v>
      </c>
      <c r="P73" s="55" t="s">
        <v>51</v>
      </c>
      <c r="Q73" s="55" t="s">
        <v>50</v>
      </c>
      <c r="R73" s="121" t="s">
        <v>173</v>
      </c>
      <c r="S73" s="121" t="s">
        <v>174</v>
      </c>
      <c r="T73" s="121" t="s">
        <v>105</v>
      </c>
      <c r="U73" s="204">
        <v>200000</v>
      </c>
      <c r="V73" s="121" t="s">
        <v>172</v>
      </c>
      <c r="X73" s="51"/>
    </row>
    <row r="74" spans="1:24" ht="28.5" customHeight="1" thickBot="1">
      <c r="A74" s="122"/>
      <c r="B74" s="122"/>
      <c r="C74" s="122"/>
      <c r="D74" s="122"/>
      <c r="E74" s="122"/>
      <c r="F74" s="129"/>
      <c r="G74" s="122"/>
      <c r="H74" s="121"/>
      <c r="I74" s="121"/>
      <c r="J74" s="77"/>
      <c r="K74" s="121" t="s">
        <v>103</v>
      </c>
      <c r="L74" s="125">
        <f>O75</f>
        <v>1</v>
      </c>
      <c r="M74" s="124">
        <f>P75</f>
        <v>200000</v>
      </c>
      <c r="N74" s="126" t="s">
        <v>107</v>
      </c>
      <c r="O74" s="77"/>
      <c r="P74" s="77"/>
      <c r="Q74" s="78" t="s">
        <v>53</v>
      </c>
      <c r="R74" s="122"/>
      <c r="S74" s="122"/>
      <c r="T74" s="122"/>
      <c r="U74" s="205"/>
      <c r="V74" s="122"/>
      <c r="X74" s="51"/>
    </row>
    <row r="75" spans="1:24" ht="30" customHeight="1" thickBot="1">
      <c r="A75" s="123"/>
      <c r="B75" s="123"/>
      <c r="C75" s="122"/>
      <c r="D75" s="123"/>
      <c r="E75" s="123"/>
      <c r="F75" s="130"/>
      <c r="G75" s="123"/>
      <c r="H75" s="123"/>
      <c r="I75" s="123"/>
      <c r="J75" s="77"/>
      <c r="K75" s="123"/>
      <c r="L75" s="123"/>
      <c r="M75" s="123"/>
      <c r="N75" s="127"/>
      <c r="O75" s="79">
        <v>1</v>
      </c>
      <c r="P75" s="80">
        <v>200000</v>
      </c>
      <c r="Q75" s="60" t="s">
        <v>54</v>
      </c>
      <c r="R75" s="123"/>
      <c r="S75" s="123"/>
      <c r="T75" s="123"/>
      <c r="U75" s="206"/>
      <c r="V75" s="123"/>
      <c r="X75" s="51"/>
    </row>
    <row r="76" spans="1:24" ht="47.25" customHeight="1" thickBot="1">
      <c r="A76" s="137"/>
      <c r="B76" s="137" t="s">
        <v>82</v>
      </c>
      <c r="C76" s="122"/>
      <c r="D76" s="257"/>
      <c r="E76" s="155"/>
      <c r="F76" s="155"/>
      <c r="G76" s="117" t="s">
        <v>88</v>
      </c>
      <c r="H76" s="54" t="s">
        <v>52</v>
      </c>
      <c r="I76" s="55" t="s">
        <v>51</v>
      </c>
      <c r="J76" s="55" t="s">
        <v>50</v>
      </c>
      <c r="K76" s="56" t="s">
        <v>50</v>
      </c>
      <c r="L76" s="55" t="s">
        <v>52</v>
      </c>
      <c r="M76" s="55" t="s">
        <v>51</v>
      </c>
      <c r="N76" s="55" t="s">
        <v>50</v>
      </c>
      <c r="O76" s="55" t="s">
        <v>52</v>
      </c>
      <c r="P76" s="55" t="s">
        <v>51</v>
      </c>
      <c r="Q76" s="55" t="s">
        <v>50</v>
      </c>
      <c r="R76" s="137" t="s">
        <v>1</v>
      </c>
      <c r="S76" s="137" t="s">
        <v>151</v>
      </c>
      <c r="T76" s="137" t="s">
        <v>1</v>
      </c>
      <c r="U76" s="172">
        <v>5000000</v>
      </c>
      <c r="V76" s="202" t="s">
        <v>175</v>
      </c>
      <c r="X76" s="51"/>
    </row>
    <row r="77" spans="1:24" ht="21" customHeight="1" thickBot="1">
      <c r="A77" s="138"/>
      <c r="B77" s="138"/>
      <c r="C77" s="122"/>
      <c r="D77" s="258"/>
      <c r="E77" s="156"/>
      <c r="F77" s="156"/>
      <c r="G77" s="118"/>
      <c r="H77" s="144"/>
      <c r="I77" s="131"/>
      <c r="J77" s="57"/>
      <c r="K77" s="146" t="s">
        <v>56</v>
      </c>
      <c r="L77" s="144">
        <f>O78</f>
        <v>0.05</v>
      </c>
      <c r="M77" s="131">
        <f>P78</f>
        <v>250000</v>
      </c>
      <c r="N77" s="126" t="s">
        <v>107</v>
      </c>
      <c r="O77" s="58">
        <v>0</v>
      </c>
      <c r="P77" s="59">
        <v>0</v>
      </c>
      <c r="Q77" s="78" t="s">
        <v>53</v>
      </c>
      <c r="R77" s="138"/>
      <c r="S77" s="138"/>
      <c r="T77" s="138"/>
      <c r="U77" s="173"/>
      <c r="V77" s="203"/>
      <c r="X77" s="51"/>
    </row>
    <row r="78" spans="1:24" ht="31.5" customHeight="1" thickBot="1">
      <c r="A78" s="138"/>
      <c r="B78" s="138"/>
      <c r="C78" s="122"/>
      <c r="D78" s="258"/>
      <c r="E78" s="156"/>
      <c r="F78" s="156"/>
      <c r="G78" s="118"/>
      <c r="H78" s="154"/>
      <c r="I78" s="132"/>
      <c r="J78" s="57"/>
      <c r="K78" s="166"/>
      <c r="L78" s="145"/>
      <c r="M78" s="133"/>
      <c r="N78" s="127"/>
      <c r="O78" s="58">
        <v>0.05</v>
      </c>
      <c r="P78" s="59">
        <v>250000</v>
      </c>
      <c r="Q78" s="60" t="s">
        <v>54</v>
      </c>
      <c r="R78" s="138"/>
      <c r="S78" s="139"/>
      <c r="T78" s="138"/>
      <c r="U78" s="173"/>
      <c r="V78" s="203"/>
      <c r="X78" s="51"/>
    </row>
    <row r="79" spans="1:24" ht="32.25" customHeight="1" thickBot="1">
      <c r="A79" s="138"/>
      <c r="B79" s="138"/>
      <c r="C79" s="122"/>
      <c r="D79" s="258"/>
      <c r="E79" s="156"/>
      <c r="F79" s="156"/>
      <c r="G79" s="118"/>
      <c r="H79" s="154"/>
      <c r="I79" s="132"/>
      <c r="J79" s="57"/>
      <c r="K79" s="166"/>
      <c r="L79" s="144">
        <f>O80</f>
        <v>0.1</v>
      </c>
      <c r="M79" s="131">
        <f>P80</f>
        <v>500000</v>
      </c>
      <c r="N79" s="126" t="s">
        <v>107</v>
      </c>
      <c r="O79" s="58">
        <v>0</v>
      </c>
      <c r="P79" s="59">
        <v>0</v>
      </c>
      <c r="Q79" s="78" t="s">
        <v>53</v>
      </c>
      <c r="R79" s="138"/>
      <c r="S79" s="137" t="s">
        <v>152</v>
      </c>
      <c r="T79" s="138"/>
      <c r="U79" s="173"/>
      <c r="V79" s="203"/>
      <c r="X79" s="51"/>
    </row>
    <row r="80" spans="1:24" ht="30" customHeight="1" thickBot="1">
      <c r="A80" s="138"/>
      <c r="B80" s="138"/>
      <c r="C80" s="122"/>
      <c r="D80" s="258"/>
      <c r="E80" s="156"/>
      <c r="F80" s="156"/>
      <c r="G80" s="118"/>
      <c r="H80" s="154"/>
      <c r="I80" s="132"/>
      <c r="J80" s="57"/>
      <c r="K80" s="166"/>
      <c r="L80" s="145"/>
      <c r="M80" s="133"/>
      <c r="N80" s="127"/>
      <c r="O80" s="58">
        <v>0.1</v>
      </c>
      <c r="P80" s="59">
        <v>500000</v>
      </c>
      <c r="Q80" s="60" t="s">
        <v>54</v>
      </c>
      <c r="R80" s="138"/>
      <c r="S80" s="165"/>
      <c r="T80" s="138"/>
      <c r="U80" s="173"/>
      <c r="V80" s="203"/>
      <c r="X80" s="51"/>
    </row>
    <row r="81" spans="1:24" ht="29.25" customHeight="1" thickBot="1">
      <c r="A81" s="138"/>
      <c r="B81" s="138"/>
      <c r="C81" s="122"/>
      <c r="D81" s="258"/>
      <c r="E81" s="156"/>
      <c r="F81" s="156"/>
      <c r="G81" s="118"/>
      <c r="H81" s="154"/>
      <c r="I81" s="132"/>
      <c r="J81" s="57"/>
      <c r="K81" s="166"/>
      <c r="L81" s="163">
        <f>O82</f>
        <v>0.6</v>
      </c>
      <c r="M81" s="131">
        <f>P82</f>
        <v>3000000</v>
      </c>
      <c r="N81" s="126" t="s">
        <v>107</v>
      </c>
      <c r="O81" s="58">
        <v>0</v>
      </c>
      <c r="P81" s="59">
        <v>0</v>
      </c>
      <c r="Q81" s="78" t="s">
        <v>53</v>
      </c>
      <c r="R81" s="138"/>
      <c r="S81" s="197" t="s">
        <v>153</v>
      </c>
      <c r="T81" s="138"/>
      <c r="U81" s="173"/>
      <c r="V81" s="203"/>
      <c r="X81" s="51"/>
    </row>
    <row r="82" spans="1:24" ht="39" customHeight="1" thickBot="1">
      <c r="A82" s="138"/>
      <c r="B82" s="138"/>
      <c r="C82" s="122"/>
      <c r="D82" s="258"/>
      <c r="E82" s="156"/>
      <c r="F82" s="156"/>
      <c r="G82" s="118"/>
      <c r="H82" s="154"/>
      <c r="I82" s="132"/>
      <c r="J82" s="57"/>
      <c r="K82" s="166"/>
      <c r="L82" s="164"/>
      <c r="M82" s="133"/>
      <c r="N82" s="127"/>
      <c r="O82" s="58">
        <v>0.6</v>
      </c>
      <c r="P82" s="59">
        <v>3000000</v>
      </c>
      <c r="Q82" s="60" t="s">
        <v>54</v>
      </c>
      <c r="R82" s="138"/>
      <c r="S82" s="139"/>
      <c r="T82" s="138"/>
      <c r="U82" s="173"/>
      <c r="V82" s="203"/>
      <c r="X82" s="51"/>
    </row>
    <row r="83" spans="1:24" ht="21" customHeight="1" thickBot="1">
      <c r="A83" s="138"/>
      <c r="B83" s="138"/>
      <c r="C83" s="122"/>
      <c r="D83" s="258"/>
      <c r="E83" s="156"/>
      <c r="F83" s="156"/>
      <c r="G83" s="118"/>
      <c r="H83" s="154"/>
      <c r="I83" s="132"/>
      <c r="J83" s="57"/>
      <c r="K83" s="166"/>
      <c r="L83" s="144">
        <f>O84</f>
        <v>0.25</v>
      </c>
      <c r="M83" s="131">
        <f>P84</f>
        <v>1250000</v>
      </c>
      <c r="N83" s="126" t="s">
        <v>107</v>
      </c>
      <c r="O83" s="58">
        <v>0</v>
      </c>
      <c r="P83" s="59">
        <v>0</v>
      </c>
      <c r="Q83" s="60" t="s">
        <v>53</v>
      </c>
      <c r="R83" s="138"/>
      <c r="S83" s="137" t="s">
        <v>154</v>
      </c>
      <c r="T83" s="138"/>
      <c r="U83" s="173"/>
      <c r="V83" s="203"/>
      <c r="X83" s="51"/>
    </row>
    <row r="84" spans="1:24" ht="33" customHeight="1" thickBot="1">
      <c r="A84" s="138"/>
      <c r="B84" s="138"/>
      <c r="C84" s="123"/>
      <c r="D84" s="259"/>
      <c r="E84" s="157"/>
      <c r="F84" s="157"/>
      <c r="G84" s="118"/>
      <c r="H84" s="154"/>
      <c r="I84" s="132"/>
      <c r="J84" s="57"/>
      <c r="K84" s="166"/>
      <c r="L84" s="145"/>
      <c r="M84" s="133"/>
      <c r="N84" s="127"/>
      <c r="O84" s="58">
        <v>0.25</v>
      </c>
      <c r="P84" s="59">
        <v>1250000</v>
      </c>
      <c r="Q84" s="60" t="s">
        <v>54</v>
      </c>
      <c r="R84" s="139"/>
      <c r="S84" s="139"/>
      <c r="T84" s="138"/>
      <c r="U84" s="210"/>
      <c r="V84" s="203"/>
      <c r="X84" s="51"/>
    </row>
    <row r="85" spans="1:24" ht="47.25" customHeight="1" thickBot="1">
      <c r="A85" s="174" t="s">
        <v>79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6"/>
      <c r="X85" s="51"/>
    </row>
    <row r="86" spans="1:24" ht="41.25" customHeight="1" thickBot="1">
      <c r="A86" s="117" t="s">
        <v>90</v>
      </c>
      <c r="B86" s="137" t="s">
        <v>82</v>
      </c>
      <c r="C86" s="197" t="s">
        <v>114</v>
      </c>
      <c r="D86" s="194"/>
      <c r="E86" s="191"/>
      <c r="F86" s="191"/>
      <c r="G86" s="188" t="s">
        <v>119</v>
      </c>
      <c r="H86" s="55" t="s">
        <v>52</v>
      </c>
      <c r="I86" s="55" t="s">
        <v>51</v>
      </c>
      <c r="J86" s="55" t="s">
        <v>50</v>
      </c>
      <c r="K86" s="55" t="s">
        <v>50</v>
      </c>
      <c r="L86" s="55" t="s">
        <v>52</v>
      </c>
      <c r="M86" s="55" t="s">
        <v>51</v>
      </c>
      <c r="N86" s="55" t="s">
        <v>50</v>
      </c>
      <c r="O86" s="55" t="s">
        <v>52</v>
      </c>
      <c r="P86" s="55" t="s">
        <v>51</v>
      </c>
      <c r="Q86" s="55" t="s">
        <v>50</v>
      </c>
      <c r="R86" s="137"/>
      <c r="S86" s="137" t="s">
        <v>155</v>
      </c>
      <c r="T86" s="121" t="s">
        <v>80</v>
      </c>
      <c r="U86" s="204">
        <v>160000000</v>
      </c>
      <c r="V86" s="207" t="s">
        <v>170</v>
      </c>
      <c r="X86" s="51"/>
    </row>
    <row r="87" spans="1:24" ht="31.5" customHeight="1" thickBot="1">
      <c r="A87" s="118"/>
      <c r="B87" s="138"/>
      <c r="C87" s="138"/>
      <c r="D87" s="195"/>
      <c r="E87" s="192"/>
      <c r="F87" s="192"/>
      <c r="G87" s="189"/>
      <c r="H87" s="180"/>
      <c r="I87" s="186"/>
      <c r="J87" s="81"/>
      <c r="K87" s="178" t="s">
        <v>56</v>
      </c>
      <c r="L87" s="200">
        <f>O88</f>
        <v>0.1</v>
      </c>
      <c r="M87" s="131">
        <f>P88</f>
        <v>16000000</v>
      </c>
      <c r="N87" s="126" t="s">
        <v>107</v>
      </c>
      <c r="O87" s="58">
        <v>0</v>
      </c>
      <c r="P87" s="59">
        <v>0</v>
      </c>
      <c r="Q87" s="60" t="s">
        <v>53</v>
      </c>
      <c r="R87" s="138"/>
      <c r="S87" s="138"/>
      <c r="T87" s="122"/>
      <c r="U87" s="205"/>
      <c r="V87" s="208"/>
      <c r="X87" s="51"/>
    </row>
    <row r="88" spans="1:24" ht="30.75" thickBot="1">
      <c r="A88" s="118"/>
      <c r="B88" s="138"/>
      <c r="C88" s="138"/>
      <c r="D88" s="195"/>
      <c r="E88" s="192"/>
      <c r="F88" s="192"/>
      <c r="G88" s="189"/>
      <c r="H88" s="180"/>
      <c r="I88" s="186"/>
      <c r="J88" s="73"/>
      <c r="K88" s="178"/>
      <c r="L88" s="201"/>
      <c r="M88" s="133"/>
      <c r="N88" s="127"/>
      <c r="O88" s="62">
        <v>0.1</v>
      </c>
      <c r="P88" s="69">
        <v>16000000</v>
      </c>
      <c r="Q88" s="70" t="s">
        <v>54</v>
      </c>
      <c r="R88" s="138"/>
      <c r="S88" s="139"/>
      <c r="T88" s="122"/>
      <c r="U88" s="205"/>
      <c r="V88" s="208"/>
      <c r="X88" s="51"/>
    </row>
    <row r="89" spans="1:24" ht="34.5" customHeight="1" thickBot="1">
      <c r="A89" s="118"/>
      <c r="B89" s="138"/>
      <c r="C89" s="138"/>
      <c r="D89" s="195"/>
      <c r="E89" s="192"/>
      <c r="F89" s="192"/>
      <c r="G89" s="189"/>
      <c r="H89" s="180"/>
      <c r="I89" s="186"/>
      <c r="J89" s="82"/>
      <c r="K89" s="178"/>
      <c r="L89" s="177">
        <f>O90</f>
        <v>0.2</v>
      </c>
      <c r="M89" s="182">
        <f>P90</f>
        <v>32000000</v>
      </c>
      <c r="N89" s="126" t="s">
        <v>107</v>
      </c>
      <c r="O89" s="83">
        <v>0</v>
      </c>
      <c r="P89" s="84">
        <v>0</v>
      </c>
      <c r="Q89" s="60" t="s">
        <v>53</v>
      </c>
      <c r="R89" s="138"/>
      <c r="S89" s="137" t="s">
        <v>154</v>
      </c>
      <c r="T89" s="122"/>
      <c r="U89" s="205"/>
      <c r="V89" s="208"/>
      <c r="X89" s="51"/>
    </row>
    <row r="90" spans="1:24" ht="21.75" customHeight="1" thickBot="1">
      <c r="A90" s="118"/>
      <c r="B90" s="138"/>
      <c r="C90" s="138"/>
      <c r="D90" s="195"/>
      <c r="E90" s="192"/>
      <c r="F90" s="192"/>
      <c r="G90" s="189"/>
      <c r="H90" s="180"/>
      <c r="I90" s="186"/>
      <c r="J90" s="85"/>
      <c r="K90" s="178"/>
      <c r="L90" s="177"/>
      <c r="M90" s="183"/>
      <c r="N90" s="127"/>
      <c r="O90" s="86">
        <v>0.2</v>
      </c>
      <c r="P90" s="87">
        <v>32000000</v>
      </c>
      <c r="Q90" s="70" t="s">
        <v>54</v>
      </c>
      <c r="R90" s="138"/>
      <c r="S90" s="139"/>
      <c r="T90" s="122"/>
      <c r="U90" s="205"/>
      <c r="V90" s="208"/>
      <c r="X90" s="51"/>
    </row>
    <row r="91" spans="1:24" ht="30" customHeight="1" thickBot="1">
      <c r="A91" s="118"/>
      <c r="B91" s="138"/>
      <c r="C91" s="138"/>
      <c r="D91" s="195"/>
      <c r="E91" s="192"/>
      <c r="F91" s="192"/>
      <c r="G91" s="189"/>
      <c r="H91" s="180"/>
      <c r="I91" s="186"/>
      <c r="J91" s="82"/>
      <c r="K91" s="178"/>
      <c r="L91" s="184">
        <f>O92</f>
        <v>0.7</v>
      </c>
      <c r="M91" s="182">
        <f>P92</f>
        <v>112000000</v>
      </c>
      <c r="N91" s="126" t="s">
        <v>107</v>
      </c>
      <c r="O91" s="88">
        <v>0</v>
      </c>
      <c r="P91" s="89">
        <v>0</v>
      </c>
      <c r="Q91" s="60" t="s">
        <v>53</v>
      </c>
      <c r="R91" s="138"/>
      <c r="S91" s="189" t="s">
        <v>153</v>
      </c>
      <c r="T91" s="122"/>
      <c r="U91" s="205"/>
      <c r="V91" s="208"/>
      <c r="X91" s="51"/>
    </row>
    <row r="92" spans="1:24" ht="26.25" customHeight="1" thickBot="1">
      <c r="A92" s="168"/>
      <c r="B92" s="139"/>
      <c r="C92" s="139"/>
      <c r="D92" s="196"/>
      <c r="E92" s="193"/>
      <c r="F92" s="193"/>
      <c r="G92" s="190"/>
      <c r="H92" s="181"/>
      <c r="I92" s="187"/>
      <c r="J92" s="90"/>
      <c r="K92" s="179"/>
      <c r="L92" s="185"/>
      <c r="M92" s="183"/>
      <c r="N92" s="127"/>
      <c r="O92" s="91">
        <v>0.7</v>
      </c>
      <c r="P92" s="92">
        <v>112000000</v>
      </c>
      <c r="Q92" s="60" t="s">
        <v>54</v>
      </c>
      <c r="R92" s="139"/>
      <c r="S92" s="190"/>
      <c r="T92" s="123"/>
      <c r="U92" s="206"/>
      <c r="V92" s="209"/>
      <c r="X92" s="51"/>
    </row>
    <row r="93" spans="1:21" ht="47.25" customHeight="1">
      <c r="A93" s="93"/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85"/>
      <c r="M93" s="95"/>
      <c r="N93" s="95"/>
      <c r="O93" s="95"/>
      <c r="Q93" s="97"/>
      <c r="R93" s="66"/>
      <c r="T93" s="98"/>
      <c r="U93" s="95"/>
    </row>
    <row r="94" ht="47.25" customHeight="1" thickBot="1"/>
    <row r="95" spans="19:22" ht="21" thickBot="1">
      <c r="S95" s="53" t="s">
        <v>62</v>
      </c>
      <c r="T95" s="53" t="s">
        <v>61</v>
      </c>
      <c r="U95" s="53" t="s">
        <v>50</v>
      </c>
      <c r="V95" s="99" t="s">
        <v>57</v>
      </c>
    </row>
    <row r="96" spans="19:22" ht="25.5" customHeight="1" thickBot="1">
      <c r="S96" s="100">
        <v>0.0001</v>
      </c>
      <c r="T96" s="101">
        <v>30000</v>
      </c>
      <c r="U96" s="102" t="s">
        <v>58</v>
      </c>
      <c r="V96" s="119" t="s">
        <v>140</v>
      </c>
    </row>
    <row r="97" spans="19:22" ht="24" customHeight="1" thickBot="1">
      <c r="S97" s="103">
        <v>0.0049</v>
      </c>
      <c r="T97" s="104">
        <v>1004560</v>
      </c>
      <c r="U97" s="105" t="s">
        <v>59</v>
      </c>
      <c r="V97" s="120"/>
    </row>
    <row r="98" spans="19:22" ht="21" thickBot="1">
      <c r="S98" s="100"/>
      <c r="T98" s="101"/>
      <c r="U98" s="102" t="s">
        <v>58</v>
      </c>
      <c r="V98" s="119" t="s">
        <v>156</v>
      </c>
    </row>
    <row r="99" spans="19:22" ht="30.75" customHeight="1" thickBot="1">
      <c r="S99" s="103">
        <v>0.0866</v>
      </c>
      <c r="T99" s="104">
        <v>17735840</v>
      </c>
      <c r="U99" s="105" t="s">
        <v>59</v>
      </c>
      <c r="V99" s="120"/>
    </row>
    <row r="100" spans="19:22" ht="21" thickBot="1">
      <c r="S100" s="100"/>
      <c r="T100" s="101"/>
      <c r="U100" s="102" t="s">
        <v>58</v>
      </c>
      <c r="V100" s="119" t="s">
        <v>154</v>
      </c>
    </row>
    <row r="101" spans="19:22" ht="27" customHeight="1" thickBot="1">
      <c r="S101" s="103">
        <v>0.1624</v>
      </c>
      <c r="T101" s="104">
        <v>33250000</v>
      </c>
      <c r="U101" s="105" t="s">
        <v>59</v>
      </c>
      <c r="V101" s="120"/>
    </row>
    <row r="102" spans="19:22" ht="29.25" customHeight="1" thickBot="1">
      <c r="S102" s="100">
        <v>0.0183</v>
      </c>
      <c r="T102" s="101">
        <v>3750000</v>
      </c>
      <c r="U102" s="102" t="s">
        <v>58</v>
      </c>
      <c r="V102" s="119" t="s">
        <v>142</v>
      </c>
    </row>
    <row r="103" spans="19:22" ht="33.75" customHeight="1" thickBot="1">
      <c r="S103" s="103"/>
      <c r="T103" s="104"/>
      <c r="U103" s="105" t="s">
        <v>59</v>
      </c>
      <c r="V103" s="120"/>
    </row>
    <row r="104" spans="19:22" ht="21" thickBot="1">
      <c r="S104" s="100"/>
      <c r="T104" s="101"/>
      <c r="U104" s="102" t="s">
        <v>58</v>
      </c>
      <c r="V104" s="119" t="s">
        <v>157</v>
      </c>
    </row>
    <row r="105" spans="19:22" ht="28.5" customHeight="1" thickBot="1">
      <c r="S105" s="103">
        <v>0.002</v>
      </c>
      <c r="T105" s="104">
        <v>400000</v>
      </c>
      <c r="U105" s="105" t="s">
        <v>59</v>
      </c>
      <c r="V105" s="120"/>
    </row>
    <row r="106" spans="19:22" ht="26.25" customHeight="1" thickBot="1">
      <c r="S106" s="100">
        <v>0.0696</v>
      </c>
      <c r="T106" s="101">
        <v>14250000</v>
      </c>
      <c r="U106" s="102" t="s">
        <v>58</v>
      </c>
      <c r="V106" s="119" t="s">
        <v>158</v>
      </c>
    </row>
    <row r="107" spans="19:22" ht="30" customHeight="1" thickBot="1">
      <c r="S107" s="103"/>
      <c r="T107" s="104"/>
      <c r="U107" s="105" t="s">
        <v>59</v>
      </c>
      <c r="V107" s="120"/>
    </row>
    <row r="108" spans="19:22" ht="21" thickBot="1">
      <c r="S108" s="100">
        <v>0.0098</v>
      </c>
      <c r="T108" s="101">
        <v>2018000</v>
      </c>
      <c r="U108" s="102" t="s">
        <v>58</v>
      </c>
      <c r="V108" s="119" t="s">
        <v>159</v>
      </c>
    </row>
    <row r="109" spans="19:22" ht="30" customHeight="1" thickBot="1">
      <c r="S109" s="103"/>
      <c r="T109" s="104"/>
      <c r="U109" s="105" t="s">
        <v>59</v>
      </c>
      <c r="V109" s="120"/>
    </row>
    <row r="110" spans="19:22" ht="24" customHeight="1" thickBot="1">
      <c r="S110" s="100">
        <v>0.0773</v>
      </c>
      <c r="T110" s="101">
        <v>15829000</v>
      </c>
      <c r="U110" s="102" t="s">
        <v>58</v>
      </c>
      <c r="V110" s="119" t="s">
        <v>160</v>
      </c>
    </row>
    <row r="111" spans="1:42" s="7" customFormat="1" ht="24.75" customHeight="1" thickBot="1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103"/>
      <c r="T111" s="104"/>
      <c r="U111" s="105" t="s">
        <v>59</v>
      </c>
      <c r="V111" s="120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9:22" ht="21" thickBot="1">
      <c r="S112" s="100"/>
      <c r="T112" s="101"/>
      <c r="U112" s="102" t="s">
        <v>58</v>
      </c>
      <c r="V112" s="119" t="s">
        <v>174</v>
      </c>
    </row>
    <row r="113" spans="19:22" ht="31.5" customHeight="1" thickBot="1">
      <c r="S113" s="103">
        <v>0.001</v>
      </c>
      <c r="T113" s="104">
        <v>200000</v>
      </c>
      <c r="U113" s="105" t="s">
        <v>59</v>
      </c>
      <c r="V113" s="120"/>
    </row>
    <row r="114" spans="19:22" ht="27.75" customHeight="1" thickBot="1">
      <c r="S114" s="100"/>
      <c r="T114" s="101"/>
      <c r="U114" s="102" t="s">
        <v>58</v>
      </c>
      <c r="V114" s="119" t="s">
        <v>122</v>
      </c>
    </row>
    <row r="115" spans="19:22" ht="34.5" customHeight="1" thickBot="1">
      <c r="S115" s="103">
        <v>0.5646</v>
      </c>
      <c r="T115" s="104">
        <v>115400000</v>
      </c>
      <c r="U115" s="105" t="s">
        <v>59</v>
      </c>
      <c r="V115" s="120"/>
    </row>
    <row r="116" spans="19:22" ht="27.75" customHeight="1" thickBot="1">
      <c r="S116" s="100"/>
      <c r="T116" s="101"/>
      <c r="U116" s="102" t="s">
        <v>58</v>
      </c>
      <c r="V116" s="119" t="s">
        <v>145</v>
      </c>
    </row>
    <row r="117" spans="19:22" ht="27.75" customHeight="1" thickBot="1">
      <c r="S117" s="103">
        <v>0.002</v>
      </c>
      <c r="T117" s="104">
        <v>400000</v>
      </c>
      <c r="U117" s="105" t="s">
        <v>59</v>
      </c>
      <c r="V117" s="120"/>
    </row>
    <row r="118" spans="19:22" ht="27.75" customHeight="1" thickBot="1">
      <c r="S118" s="100"/>
      <c r="T118" s="101"/>
      <c r="U118" s="102" t="s">
        <v>58</v>
      </c>
      <c r="V118" s="119" t="s">
        <v>146</v>
      </c>
    </row>
    <row r="119" spans="19:22" ht="27.75" customHeight="1" thickBot="1">
      <c r="S119" s="103">
        <v>0.0005</v>
      </c>
      <c r="T119" s="104">
        <v>100000</v>
      </c>
      <c r="U119" s="105" t="s">
        <v>59</v>
      </c>
      <c r="V119" s="120"/>
    </row>
    <row r="120" spans="19:22" ht="27.75" customHeight="1" thickBot="1">
      <c r="S120" s="100">
        <v>0.0018</v>
      </c>
      <c r="T120" s="101">
        <v>370000</v>
      </c>
      <c r="U120" s="102" t="s">
        <v>58</v>
      </c>
      <c r="V120" s="119" t="s">
        <v>177</v>
      </c>
    </row>
    <row r="121" spans="19:22" ht="27.75" customHeight="1" thickBot="1">
      <c r="S121" s="103"/>
      <c r="T121" s="104"/>
      <c r="U121" s="105" t="s">
        <v>59</v>
      </c>
      <c r="V121" s="120"/>
    </row>
    <row r="122" spans="19:22" ht="21" thickBot="1">
      <c r="S122" s="106" t="s">
        <v>131</v>
      </c>
      <c r="T122" s="107">
        <v>36247000</v>
      </c>
      <c r="U122" s="108" t="s">
        <v>58</v>
      </c>
      <c r="V122" s="272" t="s">
        <v>96</v>
      </c>
    </row>
    <row r="123" spans="19:22" ht="30.75" customHeight="1" thickBot="1">
      <c r="S123" s="109" t="s">
        <v>132</v>
      </c>
      <c r="T123" s="110">
        <f>T97+T99+T101+T105+T113+T115+T117+T119</f>
        <v>168490400</v>
      </c>
      <c r="U123" s="111" t="s">
        <v>59</v>
      </c>
      <c r="V123" s="273"/>
    </row>
    <row r="124" spans="19:23" ht="51.75" customHeight="1" thickBot="1">
      <c r="S124" s="112">
        <v>100</v>
      </c>
      <c r="T124" s="113">
        <f>T122+T123</f>
        <v>204737400</v>
      </c>
      <c r="U124" s="274" t="s">
        <v>161</v>
      </c>
      <c r="V124" s="275"/>
      <c r="W124" s="34"/>
    </row>
    <row r="125" spans="19:22" ht="47.25" customHeight="1" thickBot="1">
      <c r="S125" s="114"/>
      <c r="T125" s="114"/>
      <c r="U125" s="114"/>
      <c r="V125" s="114"/>
    </row>
    <row r="126" spans="20:22" ht="21" thickBot="1">
      <c r="T126" s="115" t="s">
        <v>62</v>
      </c>
      <c r="U126" s="115" t="s">
        <v>61</v>
      </c>
      <c r="V126" s="119" t="s">
        <v>60</v>
      </c>
    </row>
    <row r="127" spans="20:22" ht="47.25" customHeight="1" thickBot="1">
      <c r="T127" s="116"/>
      <c r="U127" s="116"/>
      <c r="V127" s="120"/>
    </row>
    <row r="129" ht="47.25" customHeight="1"/>
    <row r="130" ht="24" customHeight="1"/>
    <row r="131" spans="1:42" s="7" customFormat="1" ht="39" customHeight="1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3" ht="47.25" customHeight="1"/>
    <row r="135" ht="47.25" customHeight="1"/>
    <row r="137" ht="47.25" customHeight="1"/>
    <row r="139" ht="47.25" customHeight="1"/>
    <row r="141" ht="47.25" customHeight="1"/>
    <row r="143" ht="47.25" customHeight="1"/>
    <row r="144" ht="24" customHeight="1"/>
    <row r="145" spans="1:42" s="7" customFormat="1" ht="39" customHeight="1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</row>
    <row r="147" ht="47.25" customHeight="1"/>
    <row r="149" ht="47.25" customHeight="1"/>
    <row r="151" ht="47.25" customHeight="1"/>
    <row r="153" ht="47.25" customHeight="1"/>
    <row r="155" ht="47.25" customHeight="1"/>
    <row r="157" ht="47.25" customHeight="1"/>
    <row r="158" ht="24" customHeight="1"/>
    <row r="160" ht="47.25" customHeight="1"/>
    <row r="162" ht="47.25" customHeight="1"/>
    <row r="164" ht="47.25" customHeight="1"/>
    <row r="166" ht="47.25" customHeight="1"/>
    <row r="168" ht="47.25" customHeight="1"/>
    <row r="170" ht="47.25" customHeight="1"/>
    <row r="171" ht="24" customHeight="1"/>
    <row r="173" ht="47.25" customHeight="1"/>
    <row r="175" ht="47.25" customHeight="1"/>
    <row r="177" ht="47.25" customHeight="1"/>
    <row r="179" ht="47.25" customHeight="1"/>
    <row r="181" ht="47.25" customHeight="1"/>
    <row r="183" ht="47.25" customHeight="1"/>
    <row r="184" ht="24" customHeight="1"/>
    <row r="185" spans="1:42" s="7" customFormat="1" ht="39" customHeight="1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7" ht="47.25" customHeight="1"/>
    <row r="189" ht="47.25" customHeight="1"/>
    <row r="191" ht="47.25" customHeight="1"/>
    <row r="193" ht="47.25" customHeight="1"/>
    <row r="195" ht="47.25" customHeight="1"/>
    <row r="197" ht="47.25" customHeight="1"/>
    <row r="198" ht="24" customHeight="1"/>
    <row r="200" ht="47.25" customHeight="1"/>
    <row r="202" ht="47.25" customHeight="1"/>
    <row r="204" ht="47.25" customHeight="1"/>
    <row r="206" ht="47.25" customHeight="1"/>
    <row r="208" ht="47.25" customHeight="1"/>
    <row r="210" ht="47.25" customHeight="1"/>
    <row r="213" ht="47.25" customHeight="1"/>
    <row r="215" ht="47.25" customHeight="1"/>
    <row r="217" ht="47.25" customHeight="1"/>
    <row r="219" ht="47.25" customHeight="1"/>
    <row r="221" ht="47.25" customHeight="1"/>
    <row r="223" ht="47.25" customHeight="1"/>
    <row r="224" ht="24" customHeight="1"/>
    <row r="225" spans="1:42" s="33" customFormat="1" ht="20.2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s="33" customFormat="1" ht="24" customHeight="1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ht="36" customHeight="1"/>
    <row r="228" ht="47.25" customHeight="1"/>
    <row r="230" ht="24" customHeight="1"/>
    <row r="231" ht="23.25" customHeight="1"/>
    <row r="242" ht="24" customHeight="1"/>
    <row r="243" ht="47.25" customHeight="1"/>
    <row r="248" ht="54" customHeight="1"/>
    <row r="249" ht="24" customHeight="1"/>
    <row r="250" ht="24" customHeight="1"/>
    <row r="251" ht="24" customHeight="1"/>
    <row r="252" ht="24" customHeight="1"/>
    <row r="253" ht="36" customHeight="1"/>
    <row r="254" ht="45.75" customHeight="1"/>
    <row r="255" ht="27.75" customHeight="1"/>
  </sheetData>
  <sheetProtection/>
  <mergeCells count="370">
    <mergeCell ref="K62:K67"/>
    <mergeCell ref="C15:C21"/>
    <mergeCell ref="C22:C26"/>
    <mergeCell ref="V108:V109"/>
    <mergeCell ref="V110:V111"/>
    <mergeCell ref="F76:F84"/>
    <mergeCell ref="E76:E84"/>
    <mergeCell ref="D76:D84"/>
    <mergeCell ref="T27:T31"/>
    <mergeCell ref="H28:H31"/>
    <mergeCell ref="V122:V123"/>
    <mergeCell ref="U124:V124"/>
    <mergeCell ref="V118:V119"/>
    <mergeCell ref="U27:U31"/>
    <mergeCell ref="V27:V31"/>
    <mergeCell ref="V120:V121"/>
    <mergeCell ref="V112:V113"/>
    <mergeCell ref="V114:V115"/>
    <mergeCell ref="E22:E26"/>
    <mergeCell ref="D22:D26"/>
    <mergeCell ref="D39:D43"/>
    <mergeCell ref="E39:E43"/>
    <mergeCell ref="F39:F43"/>
    <mergeCell ref="K28:K31"/>
    <mergeCell ref="I28:I31"/>
    <mergeCell ref="M70:M71"/>
    <mergeCell ref="M28:M29"/>
    <mergeCell ref="E45:E47"/>
    <mergeCell ref="M66:M67"/>
    <mergeCell ref="L66:L67"/>
    <mergeCell ref="D15:D21"/>
    <mergeCell ref="F69:F71"/>
    <mergeCell ref="D69:D71"/>
    <mergeCell ref="E69:E71"/>
    <mergeCell ref="F22:F26"/>
    <mergeCell ref="K46:K47"/>
    <mergeCell ref="F27:F31"/>
    <mergeCell ref="E27:E31"/>
    <mergeCell ref="F33:F37"/>
    <mergeCell ref="M34:M35"/>
    <mergeCell ref="D33:D37"/>
    <mergeCell ref="H70:H71"/>
    <mergeCell ref="I62:I67"/>
    <mergeCell ref="H62:H67"/>
    <mergeCell ref="N28:N29"/>
    <mergeCell ref="A27:A31"/>
    <mergeCell ref="B27:B31"/>
    <mergeCell ref="C27:C31"/>
    <mergeCell ref="N30:N31"/>
    <mergeCell ref="M30:M31"/>
    <mergeCell ref="L28:L29"/>
    <mergeCell ref="D45:D47"/>
    <mergeCell ref="S51:S52"/>
    <mergeCell ref="A69:A71"/>
    <mergeCell ref="B69:B71"/>
    <mergeCell ref="C69:C71"/>
    <mergeCell ref="G69:G71"/>
    <mergeCell ref="D56:D60"/>
    <mergeCell ref="H57:H60"/>
    <mergeCell ref="I57:I60"/>
    <mergeCell ref="S59:S60"/>
    <mergeCell ref="U48:U54"/>
    <mergeCell ref="T48:T54"/>
    <mergeCell ref="C48:C54"/>
    <mergeCell ref="B48:B54"/>
    <mergeCell ref="A48:A54"/>
    <mergeCell ref="F45:F47"/>
    <mergeCell ref="D48:D54"/>
    <mergeCell ref="A45:A47"/>
    <mergeCell ref="B45:B47"/>
    <mergeCell ref="C45:C47"/>
    <mergeCell ref="T56:T60"/>
    <mergeCell ref="U56:U60"/>
    <mergeCell ref="M57:M58"/>
    <mergeCell ref="N57:N58"/>
    <mergeCell ref="S56:S58"/>
    <mergeCell ref="N59:N60"/>
    <mergeCell ref="V56:V60"/>
    <mergeCell ref="S15:S17"/>
    <mergeCell ref="S18:S19"/>
    <mergeCell ref="S39:S41"/>
    <mergeCell ref="S30:S31"/>
    <mergeCell ref="V15:V21"/>
    <mergeCell ref="U15:U21"/>
    <mergeCell ref="T15:T21"/>
    <mergeCell ref="U45:U47"/>
    <mergeCell ref="S45:S47"/>
    <mergeCell ref="A56:A60"/>
    <mergeCell ref="B56:B60"/>
    <mergeCell ref="L59:L60"/>
    <mergeCell ref="M59:M60"/>
    <mergeCell ref="L57:L58"/>
    <mergeCell ref="E56:E60"/>
    <mergeCell ref="K57:K60"/>
    <mergeCell ref="F56:F60"/>
    <mergeCell ref="M16:M17"/>
    <mergeCell ref="V48:V54"/>
    <mergeCell ref="S53:S54"/>
    <mergeCell ref="R48:R54"/>
    <mergeCell ref="N16:N17"/>
    <mergeCell ref="L18:L19"/>
    <mergeCell ref="S36:S37"/>
    <mergeCell ref="L34:L35"/>
    <mergeCell ref="L46:L47"/>
    <mergeCell ref="M46:M47"/>
    <mergeCell ref="D2:F2"/>
    <mergeCell ref="G2:I2"/>
    <mergeCell ref="G9:I9"/>
    <mergeCell ref="J8:L8"/>
    <mergeCell ref="E15:E21"/>
    <mergeCell ref="J2:L2"/>
    <mergeCell ref="D7:F7"/>
    <mergeCell ref="G7:I7"/>
    <mergeCell ref="J7:L7"/>
    <mergeCell ref="L16:L17"/>
    <mergeCell ref="V126:V127"/>
    <mergeCell ref="L42:L43"/>
    <mergeCell ref="N40:N41"/>
    <mergeCell ref="A44:V44"/>
    <mergeCell ref="V96:V97"/>
    <mergeCell ref="V98:V99"/>
    <mergeCell ref="A39:A43"/>
    <mergeCell ref="N42:N43"/>
    <mergeCell ref="I40:I43"/>
    <mergeCell ref="L40:L41"/>
    <mergeCell ref="G8:I8"/>
    <mergeCell ref="A10:V10"/>
    <mergeCell ref="L12:N13"/>
    <mergeCell ref="G12:G13"/>
    <mergeCell ref="D12:F12"/>
    <mergeCell ref="H12:K13"/>
    <mergeCell ref="A12:A13"/>
    <mergeCell ref="D8:F8"/>
    <mergeCell ref="T12:T13"/>
    <mergeCell ref="A9:C9"/>
    <mergeCell ref="J9:L9"/>
    <mergeCell ref="M9:Q9"/>
    <mergeCell ref="R1:V1"/>
    <mergeCell ref="R2:V2"/>
    <mergeCell ref="R7:V7"/>
    <mergeCell ref="R8:V8"/>
    <mergeCell ref="R3:V3"/>
    <mergeCell ref="R4:V4"/>
    <mergeCell ref="R5:V5"/>
    <mergeCell ref="R6:V6"/>
    <mergeCell ref="M1:Q1"/>
    <mergeCell ref="M2:Q2"/>
    <mergeCell ref="M7:Q7"/>
    <mergeCell ref="M8:Q8"/>
    <mergeCell ref="A3:Q3"/>
    <mergeCell ref="A4:Q4"/>
    <mergeCell ref="A5:Q5"/>
    <mergeCell ref="A6:Q6"/>
    <mergeCell ref="A1:C1"/>
    <mergeCell ref="A2:C2"/>
    <mergeCell ref="S12:S13"/>
    <mergeCell ref="C12:C13"/>
    <mergeCell ref="D9:F9"/>
    <mergeCell ref="B12:B13"/>
    <mergeCell ref="R12:R13"/>
    <mergeCell ref="O12:Q13"/>
    <mergeCell ref="R9:V9"/>
    <mergeCell ref="A11:V11"/>
    <mergeCell ref="V12:V13"/>
    <mergeCell ref="U12:U13"/>
    <mergeCell ref="A14:V14"/>
    <mergeCell ref="K34:K37"/>
    <mergeCell ref="T73:T75"/>
    <mergeCell ref="S73:S75"/>
    <mergeCell ref="S33:S35"/>
    <mergeCell ref="M40:M41"/>
    <mergeCell ref="L23:L24"/>
    <mergeCell ref="B39:B43"/>
    <mergeCell ref="M18:M19"/>
    <mergeCell ref="N18:N19"/>
    <mergeCell ref="V39:V43"/>
    <mergeCell ref="V22:V26"/>
    <mergeCell ref="H23:H26"/>
    <mergeCell ref="B33:B37"/>
    <mergeCell ref="C39:C43"/>
    <mergeCell ref="G39:G43"/>
    <mergeCell ref="N34:N35"/>
    <mergeCell ref="N23:N24"/>
    <mergeCell ref="N36:N37"/>
    <mergeCell ref="S27:S29"/>
    <mergeCell ref="A22:A26"/>
    <mergeCell ref="K23:K26"/>
    <mergeCell ref="M23:M24"/>
    <mergeCell ref="L36:L37"/>
    <mergeCell ref="M36:M37"/>
    <mergeCell ref="D27:D31"/>
    <mergeCell ref="G27:G31"/>
    <mergeCell ref="L30:L31"/>
    <mergeCell ref="A32:V32"/>
    <mergeCell ref="B22:B26"/>
    <mergeCell ref="A7:C7"/>
    <mergeCell ref="A8:C8"/>
    <mergeCell ref="V45:V47"/>
    <mergeCell ref="N70:N71"/>
    <mergeCell ref="L51:L52"/>
    <mergeCell ref="M51:M52"/>
    <mergeCell ref="N51:N52"/>
    <mergeCell ref="N46:N47"/>
    <mergeCell ref="N64:N65"/>
    <mergeCell ref="V61:V67"/>
    <mergeCell ref="U61:U67"/>
    <mergeCell ref="T61:T67"/>
    <mergeCell ref="T69:T71"/>
    <mergeCell ref="U69:U71"/>
    <mergeCell ref="U73:U75"/>
    <mergeCell ref="L83:L84"/>
    <mergeCell ref="M83:M84"/>
    <mergeCell ref="L79:L80"/>
    <mergeCell ref="S81:S82"/>
    <mergeCell ref="S69:S71"/>
    <mergeCell ref="L77:L78"/>
    <mergeCell ref="M77:M78"/>
    <mergeCell ref="V69:V71"/>
    <mergeCell ref="R69:R71"/>
    <mergeCell ref="N77:N78"/>
    <mergeCell ref="N83:N84"/>
    <mergeCell ref="T76:T84"/>
    <mergeCell ref="U76:U84"/>
    <mergeCell ref="M79:M80"/>
    <mergeCell ref="V73:V75"/>
    <mergeCell ref="V104:V105"/>
    <mergeCell ref="V106:V107"/>
    <mergeCell ref="S89:S90"/>
    <mergeCell ref="S91:S92"/>
    <mergeCell ref="U86:U92"/>
    <mergeCell ref="V86:V92"/>
    <mergeCell ref="T86:T92"/>
    <mergeCell ref="N87:N88"/>
    <mergeCell ref="N81:N82"/>
    <mergeCell ref="M81:M82"/>
    <mergeCell ref="R86:R92"/>
    <mergeCell ref="V100:V101"/>
    <mergeCell ref="V102:V103"/>
    <mergeCell ref="V76:V84"/>
    <mergeCell ref="S86:S88"/>
    <mergeCell ref="N89:N90"/>
    <mergeCell ref="N91:N92"/>
    <mergeCell ref="G33:G37"/>
    <mergeCell ref="H77:H84"/>
    <mergeCell ref="I77:I84"/>
    <mergeCell ref="K77:K84"/>
    <mergeCell ref="M49:M50"/>
    <mergeCell ref="A85:V85"/>
    <mergeCell ref="R76:R84"/>
    <mergeCell ref="R45:R47"/>
    <mergeCell ref="R61:R67"/>
    <mergeCell ref="R56:R60"/>
    <mergeCell ref="L87:L88"/>
    <mergeCell ref="M87:M88"/>
    <mergeCell ref="S83:S84"/>
    <mergeCell ref="N79:N80"/>
    <mergeCell ref="T22:T26"/>
    <mergeCell ref="U22:U26"/>
    <mergeCell ref="L25:L26"/>
    <mergeCell ref="S25:S26"/>
    <mergeCell ref="N25:N26"/>
    <mergeCell ref="M25:M26"/>
    <mergeCell ref="R27:R31"/>
    <mergeCell ref="R39:R43"/>
    <mergeCell ref="S20:S21"/>
    <mergeCell ref="N20:N21"/>
    <mergeCell ref="R15:R21"/>
    <mergeCell ref="R22:R26"/>
    <mergeCell ref="S22:S24"/>
    <mergeCell ref="A38:V38"/>
    <mergeCell ref="A33:A37"/>
    <mergeCell ref="V33:V37"/>
    <mergeCell ref="I87:I92"/>
    <mergeCell ref="A86:A92"/>
    <mergeCell ref="G86:G92"/>
    <mergeCell ref="F86:F92"/>
    <mergeCell ref="E86:E92"/>
    <mergeCell ref="D86:D92"/>
    <mergeCell ref="C86:C92"/>
    <mergeCell ref="B86:B92"/>
    <mergeCell ref="M64:M65"/>
    <mergeCell ref="K40:K43"/>
    <mergeCell ref="B61:B67"/>
    <mergeCell ref="A61:A67"/>
    <mergeCell ref="L89:L90"/>
    <mergeCell ref="K87:K92"/>
    <mergeCell ref="H87:H92"/>
    <mergeCell ref="M91:M92"/>
    <mergeCell ref="L91:L92"/>
    <mergeCell ref="M89:M90"/>
    <mergeCell ref="L81:L82"/>
    <mergeCell ref="L64:L65"/>
    <mergeCell ref="I70:I71"/>
    <mergeCell ref="S76:S78"/>
    <mergeCell ref="S79:S80"/>
    <mergeCell ref="G76:G84"/>
    <mergeCell ref="G73:G75"/>
    <mergeCell ref="K70:K71"/>
    <mergeCell ref="L70:L71"/>
    <mergeCell ref="A68:V68"/>
    <mergeCell ref="G15:G21"/>
    <mergeCell ref="F15:F21"/>
    <mergeCell ref="G22:G26"/>
    <mergeCell ref="I23:I26"/>
    <mergeCell ref="A55:V55"/>
    <mergeCell ref="T39:T43"/>
    <mergeCell ref="E33:E37"/>
    <mergeCell ref="I46:I47"/>
    <mergeCell ref="U39:U43"/>
    <mergeCell ref="L49:L50"/>
    <mergeCell ref="K16:K19"/>
    <mergeCell ref="G56:G60"/>
    <mergeCell ref="G48:G54"/>
    <mergeCell ref="K49:K54"/>
    <mergeCell ref="E48:E54"/>
    <mergeCell ref="H40:H43"/>
    <mergeCell ref="G45:G47"/>
    <mergeCell ref="H46:H47"/>
    <mergeCell ref="I16:I21"/>
    <mergeCell ref="H16:H21"/>
    <mergeCell ref="B15:B21"/>
    <mergeCell ref="A15:A21"/>
    <mergeCell ref="M62:M63"/>
    <mergeCell ref="N62:N63"/>
    <mergeCell ref="I34:I37"/>
    <mergeCell ref="H34:H37"/>
    <mergeCell ref="M20:M21"/>
    <mergeCell ref="L20:L21"/>
    <mergeCell ref="D61:D67"/>
    <mergeCell ref="L53:L54"/>
    <mergeCell ref="U33:U37"/>
    <mergeCell ref="T33:T37"/>
    <mergeCell ref="R33:R37"/>
    <mergeCell ref="M53:M54"/>
    <mergeCell ref="N53:N54"/>
    <mergeCell ref="S48:S50"/>
    <mergeCell ref="T45:T47"/>
    <mergeCell ref="N49:N50"/>
    <mergeCell ref="S42:S43"/>
    <mergeCell ref="M42:M43"/>
    <mergeCell ref="S66:S67"/>
    <mergeCell ref="N66:N67"/>
    <mergeCell ref="G61:G67"/>
    <mergeCell ref="F61:F67"/>
    <mergeCell ref="L62:L63"/>
    <mergeCell ref="B73:B75"/>
    <mergeCell ref="F73:F75"/>
    <mergeCell ref="S61:S63"/>
    <mergeCell ref="S64:S65"/>
    <mergeCell ref="A72:V72"/>
    <mergeCell ref="A73:A75"/>
    <mergeCell ref="I49:I54"/>
    <mergeCell ref="H49:H54"/>
    <mergeCell ref="C56:C67"/>
    <mergeCell ref="C73:C84"/>
    <mergeCell ref="I74:I75"/>
    <mergeCell ref="H74:H75"/>
    <mergeCell ref="F48:F54"/>
    <mergeCell ref="A76:A84"/>
    <mergeCell ref="B76:B84"/>
    <mergeCell ref="C33:C37"/>
    <mergeCell ref="V116:V117"/>
    <mergeCell ref="E73:E75"/>
    <mergeCell ref="D73:D75"/>
    <mergeCell ref="R73:R75"/>
    <mergeCell ref="M74:M75"/>
    <mergeCell ref="L74:L75"/>
    <mergeCell ref="K74:K75"/>
    <mergeCell ref="N74:N75"/>
    <mergeCell ref="E61:E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0"/>
  <sheetViews>
    <sheetView showZeros="0" zoomScale="60" zoomScaleNormal="60" zoomScalePageLayoutView="0" workbookViewId="0" topLeftCell="BV1">
      <selection activeCell="CG5" sqref="CG5:CG17"/>
    </sheetView>
  </sheetViews>
  <sheetFormatPr defaultColWidth="11.421875" defaultRowHeight="15"/>
  <cols>
    <col min="1" max="1" width="41.140625" style="10" customWidth="1"/>
    <col min="2" max="2" width="42.57421875" style="10" customWidth="1"/>
    <col min="3" max="3" width="23.421875" style="10" customWidth="1"/>
    <col min="4" max="4" width="45.421875" style="10" customWidth="1"/>
    <col min="5" max="8" width="18.7109375" style="10" customWidth="1"/>
    <col min="9" max="16" width="18.7109375" style="9" customWidth="1"/>
    <col min="17" max="17" width="38.28125" style="9" customWidth="1"/>
    <col min="18" max="18" width="37.57421875" style="9" customWidth="1"/>
    <col min="19" max="19" width="18.7109375" style="9" customWidth="1"/>
    <col min="20" max="20" width="37.28125" style="9" customWidth="1"/>
    <col min="21" max="32" width="18.7109375" style="9" customWidth="1"/>
    <col min="33" max="33" width="39.140625" style="9" customWidth="1"/>
    <col min="34" max="34" width="29.140625" style="9" customWidth="1"/>
    <col min="35" max="35" width="18.7109375" style="9" customWidth="1"/>
    <col min="36" max="36" width="38.7109375" style="9" customWidth="1"/>
    <col min="37" max="40" width="18.7109375" style="9" customWidth="1"/>
    <col min="41" max="41" width="37.7109375" style="9" customWidth="1"/>
    <col min="42" max="43" width="18.7109375" style="9" customWidth="1"/>
    <col min="44" max="44" width="37.57421875" style="9" customWidth="1"/>
    <col min="45" max="48" width="18.7109375" style="9" customWidth="1"/>
    <col min="49" max="49" width="37.7109375" style="9" customWidth="1"/>
    <col min="50" max="51" width="18.7109375" style="9" customWidth="1"/>
    <col min="52" max="52" width="38.00390625" style="9" customWidth="1"/>
    <col min="53" max="60" width="18.7109375" style="9" customWidth="1"/>
    <col min="61" max="61" width="37.57421875" style="9" customWidth="1"/>
    <col min="62" max="63" width="18.7109375" style="9" customWidth="1"/>
    <col min="64" max="64" width="39.00390625" style="9" customWidth="1"/>
    <col min="65" max="65" width="38.00390625" style="9" customWidth="1"/>
    <col min="66" max="67" width="18.7109375" style="9" customWidth="1"/>
    <col min="68" max="68" width="38.00390625" style="9" customWidth="1"/>
    <col min="69" max="72" width="18.7109375" style="9" customWidth="1"/>
    <col min="73" max="73" width="37.57421875" style="9" customWidth="1"/>
    <col min="74" max="74" width="29.140625" style="9" customWidth="1"/>
    <col min="75" max="75" width="18.7109375" style="9" customWidth="1"/>
    <col min="76" max="76" width="37.57421875" style="9" customWidth="1"/>
    <col min="77" max="84" width="18.7109375" style="9" customWidth="1"/>
    <col min="85" max="85" width="63.140625" style="9" customWidth="1"/>
    <col min="86" max="16384" width="11.421875" style="9" customWidth="1"/>
  </cols>
  <sheetData>
    <row r="1" spans="1:85" ht="45" customHeight="1">
      <c r="A1" s="280" t="s">
        <v>35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2" t="s">
        <v>0</v>
      </c>
    </row>
    <row r="2" spans="1:85" s="10" customFormat="1" ht="31.5" customHeight="1" thickBot="1">
      <c r="A2" s="285" t="s">
        <v>34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3"/>
    </row>
    <row r="3" spans="1:85" s="10" customFormat="1" ht="36" customHeight="1">
      <c r="A3" s="277" t="s">
        <v>63</v>
      </c>
      <c r="B3" s="278"/>
      <c r="C3" s="278"/>
      <c r="D3" s="279"/>
      <c r="E3" s="277" t="s">
        <v>17</v>
      </c>
      <c r="F3" s="278"/>
      <c r="G3" s="278"/>
      <c r="H3" s="279"/>
      <c r="I3" s="277" t="s">
        <v>16</v>
      </c>
      <c r="J3" s="278"/>
      <c r="K3" s="278"/>
      <c r="L3" s="279"/>
      <c r="M3" s="277" t="s">
        <v>33</v>
      </c>
      <c r="N3" s="278"/>
      <c r="O3" s="278"/>
      <c r="P3" s="279"/>
      <c r="Q3" s="277" t="s">
        <v>32</v>
      </c>
      <c r="R3" s="278"/>
      <c r="S3" s="278"/>
      <c r="T3" s="279"/>
      <c r="U3" s="277" t="s">
        <v>31</v>
      </c>
      <c r="V3" s="278"/>
      <c r="W3" s="278"/>
      <c r="X3" s="279"/>
      <c r="Y3" s="277" t="s">
        <v>30</v>
      </c>
      <c r="Z3" s="278"/>
      <c r="AA3" s="278"/>
      <c r="AB3" s="279"/>
      <c r="AC3" s="277" t="s">
        <v>29</v>
      </c>
      <c r="AD3" s="278"/>
      <c r="AE3" s="278"/>
      <c r="AF3" s="279"/>
      <c r="AG3" s="277" t="s">
        <v>28</v>
      </c>
      <c r="AH3" s="278"/>
      <c r="AI3" s="278"/>
      <c r="AJ3" s="279"/>
      <c r="AK3" s="277" t="s">
        <v>27</v>
      </c>
      <c r="AL3" s="278"/>
      <c r="AM3" s="278"/>
      <c r="AN3" s="279"/>
      <c r="AO3" s="277" t="s">
        <v>26</v>
      </c>
      <c r="AP3" s="278"/>
      <c r="AQ3" s="278"/>
      <c r="AR3" s="279"/>
      <c r="AS3" s="277" t="s">
        <v>25</v>
      </c>
      <c r="AT3" s="278"/>
      <c r="AU3" s="278"/>
      <c r="AV3" s="279"/>
      <c r="AW3" s="277" t="s">
        <v>24</v>
      </c>
      <c r="AX3" s="278"/>
      <c r="AY3" s="278"/>
      <c r="AZ3" s="279"/>
      <c r="BA3" s="277" t="s">
        <v>23</v>
      </c>
      <c r="BB3" s="278"/>
      <c r="BC3" s="278"/>
      <c r="BD3" s="279"/>
      <c r="BE3" s="277" t="s">
        <v>97</v>
      </c>
      <c r="BF3" s="278"/>
      <c r="BG3" s="278"/>
      <c r="BH3" s="279"/>
      <c r="BI3" s="277" t="s">
        <v>22</v>
      </c>
      <c r="BJ3" s="278"/>
      <c r="BK3" s="278"/>
      <c r="BL3" s="279"/>
      <c r="BM3" s="277" t="s">
        <v>21</v>
      </c>
      <c r="BN3" s="278"/>
      <c r="BO3" s="278"/>
      <c r="BP3" s="279"/>
      <c r="BQ3" s="277" t="s">
        <v>20</v>
      </c>
      <c r="BR3" s="278"/>
      <c r="BS3" s="278"/>
      <c r="BT3" s="279"/>
      <c r="BU3" s="277" t="s">
        <v>19</v>
      </c>
      <c r="BV3" s="278"/>
      <c r="BW3" s="278"/>
      <c r="BX3" s="279"/>
      <c r="BY3" s="277" t="s">
        <v>18</v>
      </c>
      <c r="BZ3" s="278"/>
      <c r="CA3" s="278"/>
      <c r="CB3" s="279"/>
      <c r="CC3" s="277" t="s">
        <v>11</v>
      </c>
      <c r="CD3" s="278"/>
      <c r="CE3" s="278"/>
      <c r="CF3" s="279"/>
      <c r="CG3" s="284"/>
    </row>
    <row r="4" spans="1:85" s="10" customFormat="1" ht="73.5" customHeight="1">
      <c r="A4" s="13" t="s">
        <v>15</v>
      </c>
      <c r="B4" s="11" t="s">
        <v>14</v>
      </c>
      <c r="C4" s="11" t="s">
        <v>13</v>
      </c>
      <c r="D4" s="14" t="s">
        <v>12</v>
      </c>
      <c r="E4" s="13" t="s">
        <v>15</v>
      </c>
      <c r="F4" s="11" t="s">
        <v>14</v>
      </c>
      <c r="G4" s="11" t="s">
        <v>13</v>
      </c>
      <c r="H4" s="14" t="s">
        <v>12</v>
      </c>
      <c r="I4" s="13" t="s">
        <v>15</v>
      </c>
      <c r="J4" s="11" t="s">
        <v>14</v>
      </c>
      <c r="K4" s="11" t="s">
        <v>13</v>
      </c>
      <c r="L4" s="14" t="s">
        <v>12</v>
      </c>
      <c r="M4" s="13" t="s">
        <v>15</v>
      </c>
      <c r="N4" s="11" t="s">
        <v>14</v>
      </c>
      <c r="O4" s="11" t="s">
        <v>13</v>
      </c>
      <c r="P4" s="14" t="s">
        <v>12</v>
      </c>
      <c r="Q4" s="13" t="s">
        <v>15</v>
      </c>
      <c r="R4" s="11" t="s">
        <v>14</v>
      </c>
      <c r="S4" s="11" t="s">
        <v>13</v>
      </c>
      <c r="T4" s="14" t="s">
        <v>12</v>
      </c>
      <c r="U4" s="13" t="s">
        <v>15</v>
      </c>
      <c r="V4" s="11" t="s">
        <v>14</v>
      </c>
      <c r="W4" s="11" t="s">
        <v>13</v>
      </c>
      <c r="X4" s="14" t="s">
        <v>12</v>
      </c>
      <c r="Y4" s="13" t="s">
        <v>15</v>
      </c>
      <c r="Z4" s="11" t="s">
        <v>14</v>
      </c>
      <c r="AA4" s="11" t="s">
        <v>13</v>
      </c>
      <c r="AB4" s="14" t="s">
        <v>12</v>
      </c>
      <c r="AC4" s="13" t="s">
        <v>15</v>
      </c>
      <c r="AD4" s="11" t="s">
        <v>14</v>
      </c>
      <c r="AE4" s="11" t="s">
        <v>13</v>
      </c>
      <c r="AF4" s="14" t="s">
        <v>12</v>
      </c>
      <c r="AG4" s="13" t="s">
        <v>15</v>
      </c>
      <c r="AH4" s="11" t="s">
        <v>14</v>
      </c>
      <c r="AI4" s="11" t="s">
        <v>13</v>
      </c>
      <c r="AJ4" s="14" t="s">
        <v>12</v>
      </c>
      <c r="AK4" s="13" t="s">
        <v>15</v>
      </c>
      <c r="AL4" s="11" t="s">
        <v>14</v>
      </c>
      <c r="AM4" s="11" t="s">
        <v>13</v>
      </c>
      <c r="AN4" s="14" t="s">
        <v>12</v>
      </c>
      <c r="AO4" s="13" t="s">
        <v>15</v>
      </c>
      <c r="AP4" s="11" t="s">
        <v>14</v>
      </c>
      <c r="AQ4" s="11" t="s">
        <v>13</v>
      </c>
      <c r="AR4" s="14" t="s">
        <v>12</v>
      </c>
      <c r="AS4" s="13" t="s">
        <v>15</v>
      </c>
      <c r="AT4" s="11" t="s">
        <v>14</v>
      </c>
      <c r="AU4" s="11" t="s">
        <v>13</v>
      </c>
      <c r="AV4" s="14" t="s">
        <v>12</v>
      </c>
      <c r="AW4" s="13" t="s">
        <v>15</v>
      </c>
      <c r="AX4" s="11" t="s">
        <v>14</v>
      </c>
      <c r="AY4" s="11" t="s">
        <v>13</v>
      </c>
      <c r="AZ4" s="14" t="s">
        <v>12</v>
      </c>
      <c r="BA4" s="13" t="s">
        <v>15</v>
      </c>
      <c r="BB4" s="11" t="s">
        <v>14</v>
      </c>
      <c r="BC4" s="11" t="s">
        <v>13</v>
      </c>
      <c r="BD4" s="14" t="s">
        <v>12</v>
      </c>
      <c r="BE4" s="13" t="s">
        <v>15</v>
      </c>
      <c r="BF4" s="11" t="s">
        <v>14</v>
      </c>
      <c r="BG4" s="11" t="s">
        <v>13</v>
      </c>
      <c r="BH4" s="14" t="s">
        <v>12</v>
      </c>
      <c r="BI4" s="13" t="s">
        <v>15</v>
      </c>
      <c r="BJ4" s="11" t="s">
        <v>14</v>
      </c>
      <c r="BK4" s="11" t="s">
        <v>13</v>
      </c>
      <c r="BL4" s="14" t="s">
        <v>12</v>
      </c>
      <c r="BM4" s="13" t="s">
        <v>15</v>
      </c>
      <c r="BN4" s="11" t="s">
        <v>14</v>
      </c>
      <c r="BO4" s="11" t="s">
        <v>13</v>
      </c>
      <c r="BP4" s="14" t="s">
        <v>12</v>
      </c>
      <c r="BQ4" s="13" t="s">
        <v>15</v>
      </c>
      <c r="BR4" s="11" t="s">
        <v>14</v>
      </c>
      <c r="BS4" s="11" t="s">
        <v>13</v>
      </c>
      <c r="BT4" s="14" t="s">
        <v>12</v>
      </c>
      <c r="BU4" s="13" t="s">
        <v>15</v>
      </c>
      <c r="BV4" s="11" t="s">
        <v>14</v>
      </c>
      <c r="BW4" s="11" t="s">
        <v>13</v>
      </c>
      <c r="BX4" s="14" t="s">
        <v>12</v>
      </c>
      <c r="BY4" s="13" t="s">
        <v>15</v>
      </c>
      <c r="BZ4" s="11" t="s">
        <v>14</v>
      </c>
      <c r="CA4" s="11" t="s">
        <v>13</v>
      </c>
      <c r="CB4" s="14" t="s">
        <v>12</v>
      </c>
      <c r="CC4" s="13" t="s">
        <v>15</v>
      </c>
      <c r="CD4" s="11" t="s">
        <v>14</v>
      </c>
      <c r="CE4" s="11" t="s">
        <v>13</v>
      </c>
      <c r="CF4" s="14" t="s">
        <v>12</v>
      </c>
      <c r="CG4" s="284"/>
    </row>
    <row r="5" spans="1:85" ht="20.25">
      <c r="A5" s="35">
        <f>D5-B5</f>
        <v>1004560</v>
      </c>
      <c r="B5" s="36">
        <f>F5+J5+N5+R5+V5+Z5+AD5+AH5+AL5+AP5+AT5+AX5+BB5+BF5+BJ5+BN5+BR5+BV5+BZ5+CD5</f>
        <v>30000</v>
      </c>
      <c r="C5" s="47">
        <v>0.0051</v>
      </c>
      <c r="D5" s="44">
        <f>H5+L5+P5+T5+X5+AB5+AJ5+AN5+AR5+AV5+AZ5+BD5+BH5+BL5+BP5+BT5+BX5+CB5+CF5</f>
        <v>1034560</v>
      </c>
      <c r="E5" s="20">
        <f>H5-F5</f>
        <v>0</v>
      </c>
      <c r="F5" s="22"/>
      <c r="G5" s="12" t="e">
        <f aca="true" t="shared" si="0" ref="G5:G17">(H5/$H$20)</f>
        <v>#DIV/0!</v>
      </c>
      <c r="H5" s="30"/>
      <c r="I5" s="20">
        <f>L5-J5</f>
        <v>0</v>
      </c>
      <c r="J5" s="22"/>
      <c r="K5" s="12" t="e">
        <f aca="true" t="shared" si="1" ref="K5:K17">(L5/$L$20)</f>
        <v>#DIV/0!</v>
      </c>
      <c r="L5" s="30"/>
      <c r="M5" s="20">
        <f>P5-N5</f>
        <v>0</v>
      </c>
      <c r="N5" s="22"/>
      <c r="O5" s="12" t="e">
        <f aca="true" t="shared" si="2" ref="O5:O17">(P5/$P$20)</f>
        <v>#DIV/0!</v>
      </c>
      <c r="P5" s="30"/>
      <c r="Q5" s="35">
        <f>T5-R5</f>
        <v>250000</v>
      </c>
      <c r="R5" s="36"/>
      <c r="S5" s="47">
        <f aca="true" t="shared" si="3" ref="S5:S17">(T5/$T$20)</f>
        <v>0.0013809942053483143</v>
      </c>
      <c r="T5" s="44">
        <v>250000</v>
      </c>
      <c r="U5" s="20">
        <f>X5-V5</f>
        <v>0</v>
      </c>
      <c r="V5" s="22"/>
      <c r="W5" s="12" t="e">
        <f aca="true" t="shared" si="4" ref="W5:W17">(X5/$X$20)</f>
        <v>#DIV/0!</v>
      </c>
      <c r="X5" s="30"/>
      <c r="Y5" s="20">
        <f>AB5-Z5</f>
        <v>0</v>
      </c>
      <c r="Z5" s="22"/>
      <c r="AA5" s="12" t="e">
        <f aca="true" t="shared" si="5" ref="AA5:AA17">(AB5/$AB$20)</f>
        <v>#DIV/0!</v>
      </c>
      <c r="AB5" s="30"/>
      <c r="AC5" s="20">
        <f>AF5-AD5</f>
        <v>0</v>
      </c>
      <c r="AD5" s="22"/>
      <c r="AE5" s="12" t="e">
        <f aca="true" t="shared" si="6" ref="AE5:AE17">(AF5/$AF$20)</f>
        <v>#DIV/0!</v>
      </c>
      <c r="AF5" s="30"/>
      <c r="AG5" s="35">
        <f>AJ5-AH5</f>
        <v>200000</v>
      </c>
      <c r="AH5" s="36">
        <v>30000</v>
      </c>
      <c r="AI5" s="47">
        <f aca="true" t="shared" si="7" ref="AI5:AI13">(AJ5/$AJ$20)</f>
        <v>0.19166666666666668</v>
      </c>
      <c r="AJ5" s="44">
        <v>230000</v>
      </c>
      <c r="AK5" s="20">
        <f>AN5-AL5</f>
        <v>0</v>
      </c>
      <c r="AL5" s="22"/>
      <c r="AM5" s="12" t="e">
        <f aca="true" t="shared" si="8" ref="AM5:AM17">(AN5/$AN$20)</f>
        <v>#DIV/0!</v>
      </c>
      <c r="AN5" s="30"/>
      <c r="AO5" s="35">
        <f>AR5-AP5</f>
        <v>394560</v>
      </c>
      <c r="AP5" s="36"/>
      <c r="AQ5" s="47">
        <f aca="true" t="shared" si="9" ref="AQ5:AQ17">(AR5/$AR$20)</f>
        <v>0.2334122101277804</v>
      </c>
      <c r="AR5" s="44">
        <v>394560</v>
      </c>
      <c r="AS5" s="20">
        <f>AV5-AT5</f>
        <v>0</v>
      </c>
      <c r="AT5" s="22"/>
      <c r="AU5" s="12" t="e">
        <f aca="true" t="shared" si="10" ref="AU5:AU17">(AV5/$AV$20)</f>
        <v>#DIV/0!</v>
      </c>
      <c r="AV5" s="30"/>
      <c r="AW5" s="35">
        <f>AZ5-AX5</f>
        <v>0</v>
      </c>
      <c r="AX5" s="36"/>
      <c r="AY5" s="47" t="e">
        <f aca="true" t="shared" si="11" ref="AY5:AY17">(AZ5/$AZ$20)</f>
        <v>#DIV/0!</v>
      </c>
      <c r="AZ5" s="44"/>
      <c r="BA5" s="20">
        <f>BD5-BB5</f>
        <v>0</v>
      </c>
      <c r="BB5" s="22"/>
      <c r="BC5" s="12" t="e">
        <f aca="true" t="shared" si="12" ref="BC5:BC17">(BD5/$BD$20)</f>
        <v>#DIV/0!</v>
      </c>
      <c r="BD5" s="30"/>
      <c r="BE5" s="20">
        <f>BH5-BF5</f>
        <v>0</v>
      </c>
      <c r="BF5" s="22"/>
      <c r="BG5" s="12" t="e">
        <f aca="true" t="shared" si="13" ref="BG5:BG17">(BH5/$BH$20)</f>
        <v>#DIV/0!</v>
      </c>
      <c r="BH5" s="30"/>
      <c r="BI5" s="35">
        <f>BL5-BJ5</f>
        <v>0</v>
      </c>
      <c r="BJ5" s="36"/>
      <c r="BK5" s="47">
        <f aca="true" t="shared" si="14" ref="BK5:BK17">(BL5/$BL$20)</f>
        <v>0</v>
      </c>
      <c r="BL5" s="44"/>
      <c r="BM5" s="35">
        <f>BP5-BN5</f>
        <v>60000</v>
      </c>
      <c r="BN5" s="36"/>
      <c r="BO5" s="47">
        <f aca="true" t="shared" si="15" ref="BO5:BO17">(BP5/$BP$20)</f>
        <v>0.15</v>
      </c>
      <c r="BP5" s="44">
        <v>60000</v>
      </c>
      <c r="BQ5" s="20">
        <f>BT5-BR5</f>
        <v>0</v>
      </c>
      <c r="BR5" s="22"/>
      <c r="BS5" s="12" t="e">
        <f aca="true" t="shared" si="16" ref="BS5:BS17">(BT5/$BT$20)</f>
        <v>#DIV/0!</v>
      </c>
      <c r="BT5" s="30"/>
      <c r="BU5" s="35">
        <f>BX5-BV5</f>
        <v>100000</v>
      </c>
      <c r="BV5" s="36"/>
      <c r="BW5" s="47">
        <f aca="true" t="shared" si="17" ref="BW5:BW17">(BX5/$BX$20)</f>
        <v>0.0413564929693962</v>
      </c>
      <c r="BX5" s="44">
        <v>100000</v>
      </c>
      <c r="BY5" s="20">
        <f>CB5-BZ5</f>
        <v>0</v>
      </c>
      <c r="BZ5" s="22"/>
      <c r="CA5" s="12" t="e">
        <f aca="true" t="shared" si="18" ref="CA5:CA17">(CB5/$CB$20)</f>
        <v>#DIV/0!</v>
      </c>
      <c r="CB5" s="30"/>
      <c r="CC5" s="20">
        <f>CF5-CD5</f>
        <v>0</v>
      </c>
      <c r="CD5" s="22"/>
      <c r="CE5" s="12" t="e">
        <f aca="true" t="shared" si="19" ref="CE5:CE17">(CF5/$CF$20)</f>
        <v>#DIV/0!</v>
      </c>
      <c r="CF5" s="30"/>
      <c r="CG5" s="27" t="s">
        <v>1</v>
      </c>
    </row>
    <row r="6" spans="1:85" ht="20.25">
      <c r="A6" s="35">
        <f aca="true" t="shared" si="20" ref="A6:A17">D6-B6</f>
        <v>400000</v>
      </c>
      <c r="B6" s="36">
        <f aca="true" t="shared" si="21" ref="B6:B17">F6+J6+N6+R6+V6+Z6+AD6+AH6+AL6+AP6+AT6+AX6+BB6+BF6+BJ6+BN6+BR6+BV6+BZ6+CD6</f>
        <v>0</v>
      </c>
      <c r="C6" s="47">
        <v>0.002</v>
      </c>
      <c r="D6" s="44">
        <f aca="true" t="shared" si="22" ref="D6:D17">H6+L6+P6+T6+X6+AB6+AJ6+AN6+AR6+AV6+AZ6+BD6+BH6+BL6+BP6+BT6+BX6+CB6+CF6</f>
        <v>400000</v>
      </c>
      <c r="E6" s="20">
        <f aca="true" t="shared" si="23" ref="E6:E17">H6-F6</f>
        <v>0</v>
      </c>
      <c r="F6" s="22"/>
      <c r="G6" s="12" t="e">
        <f t="shared" si="0"/>
        <v>#DIV/0!</v>
      </c>
      <c r="H6" s="30"/>
      <c r="I6" s="20">
        <f aca="true" t="shared" si="24" ref="I6:I17">L6-J6</f>
        <v>0</v>
      </c>
      <c r="J6" s="22"/>
      <c r="K6" s="12" t="e">
        <f t="shared" si="1"/>
        <v>#DIV/0!</v>
      </c>
      <c r="L6" s="30"/>
      <c r="M6" s="20">
        <f aca="true" t="shared" si="25" ref="M6:M17">P6-N6</f>
        <v>0</v>
      </c>
      <c r="N6" s="22"/>
      <c r="O6" s="12" t="e">
        <f t="shared" si="2"/>
        <v>#DIV/0!</v>
      </c>
      <c r="P6" s="30"/>
      <c r="Q6" s="35">
        <f aca="true" t="shared" si="26" ref="Q6:Q17">T6-R6</f>
        <v>0</v>
      </c>
      <c r="R6" s="36"/>
      <c r="S6" s="47">
        <f t="shared" si="3"/>
        <v>0</v>
      </c>
      <c r="T6" s="44"/>
      <c r="U6" s="20">
        <f aca="true" t="shared" si="27" ref="U6:U17">X6-V6</f>
        <v>0</v>
      </c>
      <c r="V6" s="22"/>
      <c r="W6" s="12" t="e">
        <f t="shared" si="4"/>
        <v>#DIV/0!</v>
      </c>
      <c r="X6" s="30"/>
      <c r="Y6" s="20">
        <f aca="true" t="shared" si="28" ref="Y6:Y17">AB6-Z6</f>
        <v>0</v>
      </c>
      <c r="Z6" s="22"/>
      <c r="AA6" s="12" t="e">
        <f t="shared" si="5"/>
        <v>#DIV/0!</v>
      </c>
      <c r="AB6" s="30"/>
      <c r="AC6" s="20">
        <f aca="true" t="shared" si="29" ref="AC6:AC17">AF6-AD6</f>
        <v>0</v>
      </c>
      <c r="AD6" s="22"/>
      <c r="AE6" s="12" t="e">
        <f t="shared" si="6"/>
        <v>#DIV/0!</v>
      </c>
      <c r="AF6" s="30"/>
      <c r="AG6" s="35">
        <f aca="true" t="shared" si="30" ref="AG6:AG16">AJ6-AH6</f>
        <v>0</v>
      </c>
      <c r="AH6" s="36"/>
      <c r="AI6" s="47">
        <f t="shared" si="7"/>
        <v>0</v>
      </c>
      <c r="AJ6" s="44"/>
      <c r="AK6" s="20">
        <f aca="true" t="shared" si="31" ref="AK6:AK17">AN6-AL6</f>
        <v>0</v>
      </c>
      <c r="AL6" s="22"/>
      <c r="AM6" s="12" t="e">
        <f t="shared" si="8"/>
        <v>#DIV/0!</v>
      </c>
      <c r="AN6" s="30"/>
      <c r="AO6" s="35">
        <f aca="true" t="shared" si="32" ref="AO6:AO17">AR6-AP6</f>
        <v>400000</v>
      </c>
      <c r="AP6" s="36"/>
      <c r="AQ6" s="47">
        <f t="shared" si="9"/>
        <v>0.23663038334122102</v>
      </c>
      <c r="AR6" s="44">
        <v>400000</v>
      </c>
      <c r="AS6" s="20">
        <f aca="true" t="shared" si="33" ref="AS6:AS17">AV6-AT6</f>
        <v>0</v>
      </c>
      <c r="AT6" s="22"/>
      <c r="AU6" s="12" t="e">
        <f t="shared" si="10"/>
        <v>#DIV/0!</v>
      </c>
      <c r="AV6" s="30"/>
      <c r="AW6" s="35">
        <f aca="true" t="shared" si="34" ref="AW6:AW17">AZ6-AX6</f>
        <v>0</v>
      </c>
      <c r="AX6" s="36"/>
      <c r="AY6" s="47" t="e">
        <f t="shared" si="11"/>
        <v>#DIV/0!</v>
      </c>
      <c r="AZ6" s="44"/>
      <c r="BA6" s="20">
        <f aca="true" t="shared" si="35" ref="BA6:BA17">BD6-BB6</f>
        <v>0</v>
      </c>
      <c r="BB6" s="22"/>
      <c r="BC6" s="12" t="e">
        <f t="shared" si="12"/>
        <v>#DIV/0!</v>
      </c>
      <c r="BD6" s="30"/>
      <c r="BE6" s="20">
        <f aca="true" t="shared" si="36" ref="BE6:BE17">BH6-BF6</f>
        <v>0</v>
      </c>
      <c r="BF6" s="22"/>
      <c r="BG6" s="12" t="e">
        <f t="shared" si="13"/>
        <v>#DIV/0!</v>
      </c>
      <c r="BH6" s="30"/>
      <c r="BI6" s="35">
        <f aca="true" t="shared" si="37" ref="BI6:BI17">BL6-BJ6</f>
        <v>0</v>
      </c>
      <c r="BJ6" s="36"/>
      <c r="BK6" s="47">
        <f t="shared" si="14"/>
        <v>0</v>
      </c>
      <c r="BL6" s="44"/>
      <c r="BM6" s="35">
        <f aca="true" t="shared" si="38" ref="BM6:BM17">BP6-BN6</f>
        <v>0</v>
      </c>
      <c r="BN6" s="36"/>
      <c r="BO6" s="47">
        <f t="shared" si="15"/>
        <v>0</v>
      </c>
      <c r="BP6" s="44"/>
      <c r="BQ6" s="20">
        <f aca="true" t="shared" si="39" ref="BQ6:BQ17">BT6-BR6</f>
        <v>0</v>
      </c>
      <c r="BR6" s="22"/>
      <c r="BS6" s="12" t="e">
        <f t="shared" si="16"/>
        <v>#DIV/0!</v>
      </c>
      <c r="BT6" s="30"/>
      <c r="BU6" s="35">
        <f aca="true" t="shared" si="40" ref="BU6:BU17">BX6-BV6</f>
        <v>0</v>
      </c>
      <c r="BV6" s="36"/>
      <c r="BW6" s="47">
        <f t="shared" si="17"/>
        <v>0</v>
      </c>
      <c r="BX6" s="44"/>
      <c r="BY6" s="20">
        <f aca="true" t="shared" si="41" ref="BY6:BY17">CB6-BZ6</f>
        <v>0</v>
      </c>
      <c r="BZ6" s="22"/>
      <c r="CA6" s="12" t="e">
        <f t="shared" si="18"/>
        <v>#DIV/0!</v>
      </c>
      <c r="CB6" s="30"/>
      <c r="CC6" s="20">
        <f aca="true" t="shared" si="42" ref="CC6:CC17">CF6-CD6</f>
        <v>0</v>
      </c>
      <c r="CD6" s="22"/>
      <c r="CE6" s="12" t="e">
        <f t="shared" si="19"/>
        <v>#DIV/0!</v>
      </c>
      <c r="CF6" s="30"/>
      <c r="CG6" s="27" t="s">
        <v>2</v>
      </c>
    </row>
    <row r="7" spans="1:85" ht="20.25">
      <c r="A7" s="35">
        <f t="shared" si="20"/>
        <v>0</v>
      </c>
      <c r="B7" s="36">
        <f>D7</f>
        <v>14250000</v>
      </c>
      <c r="C7" s="47">
        <v>0.0696</v>
      </c>
      <c r="D7" s="44">
        <f t="shared" si="22"/>
        <v>14250000</v>
      </c>
      <c r="E7" s="20">
        <f t="shared" si="23"/>
        <v>0</v>
      </c>
      <c r="F7" s="22"/>
      <c r="G7" s="12" t="e">
        <f t="shared" si="0"/>
        <v>#DIV/0!</v>
      </c>
      <c r="H7" s="30"/>
      <c r="I7" s="20">
        <f t="shared" si="24"/>
        <v>0</v>
      </c>
      <c r="J7" s="22"/>
      <c r="K7" s="12" t="e">
        <f t="shared" si="1"/>
        <v>#DIV/0!</v>
      </c>
      <c r="L7" s="30"/>
      <c r="M7" s="20">
        <f t="shared" si="25"/>
        <v>0</v>
      </c>
      <c r="N7" s="22"/>
      <c r="O7" s="12" t="e">
        <f t="shared" si="2"/>
        <v>#DIV/0!</v>
      </c>
      <c r="P7" s="30"/>
      <c r="Q7" s="35">
        <f t="shared" si="26"/>
        <v>0</v>
      </c>
      <c r="R7" s="36"/>
      <c r="S7" s="47">
        <f t="shared" si="3"/>
        <v>0</v>
      </c>
      <c r="T7" s="44"/>
      <c r="U7" s="20">
        <f t="shared" si="27"/>
        <v>0</v>
      </c>
      <c r="V7" s="22"/>
      <c r="W7" s="12" t="e">
        <f t="shared" si="4"/>
        <v>#DIV/0!</v>
      </c>
      <c r="X7" s="30"/>
      <c r="Y7" s="20">
        <f t="shared" si="28"/>
        <v>0</v>
      </c>
      <c r="Z7" s="22"/>
      <c r="AA7" s="12" t="e">
        <f t="shared" si="5"/>
        <v>#DIV/0!</v>
      </c>
      <c r="AB7" s="30"/>
      <c r="AC7" s="20">
        <f t="shared" si="29"/>
        <v>0</v>
      </c>
      <c r="AD7" s="22"/>
      <c r="AE7" s="12" t="e">
        <f t="shared" si="6"/>
        <v>#DIV/0!</v>
      </c>
      <c r="AF7" s="30"/>
      <c r="AG7" s="35">
        <f t="shared" si="30"/>
        <v>0</v>
      </c>
      <c r="AH7" s="36"/>
      <c r="AI7" s="47">
        <f t="shared" si="7"/>
        <v>0</v>
      </c>
      <c r="AJ7" s="44"/>
      <c r="AK7" s="20">
        <f t="shared" si="31"/>
        <v>0</v>
      </c>
      <c r="AL7" s="22"/>
      <c r="AM7" s="12" t="e">
        <f t="shared" si="8"/>
        <v>#DIV/0!</v>
      </c>
      <c r="AN7" s="30"/>
      <c r="AO7" s="35">
        <f t="shared" si="32"/>
        <v>0</v>
      </c>
      <c r="AP7" s="36"/>
      <c r="AQ7" s="47">
        <f t="shared" si="9"/>
        <v>0</v>
      </c>
      <c r="AR7" s="44"/>
      <c r="AS7" s="20">
        <f t="shared" si="33"/>
        <v>0</v>
      </c>
      <c r="AT7" s="22"/>
      <c r="AU7" s="12" t="e">
        <f t="shared" si="10"/>
        <v>#DIV/0!</v>
      </c>
      <c r="AV7" s="30"/>
      <c r="AW7" s="35">
        <f t="shared" si="34"/>
        <v>0</v>
      </c>
      <c r="AX7" s="36"/>
      <c r="AY7" s="47" t="e">
        <f t="shared" si="11"/>
        <v>#DIV/0!</v>
      </c>
      <c r="AZ7" s="44"/>
      <c r="BA7" s="20">
        <f t="shared" si="35"/>
        <v>0</v>
      </c>
      <c r="BB7" s="22"/>
      <c r="BC7" s="12" t="e">
        <f t="shared" si="12"/>
        <v>#DIV/0!</v>
      </c>
      <c r="BD7" s="30"/>
      <c r="BE7" s="20">
        <f t="shared" si="36"/>
        <v>0</v>
      </c>
      <c r="BF7" s="22"/>
      <c r="BG7" s="12" t="e">
        <f t="shared" si="13"/>
        <v>#DIV/0!</v>
      </c>
      <c r="BH7" s="30"/>
      <c r="BI7" s="35">
        <f t="shared" si="37"/>
        <v>14250000</v>
      </c>
      <c r="BJ7" s="36"/>
      <c r="BK7" s="47">
        <f t="shared" si="14"/>
        <v>0.7916666666666666</v>
      </c>
      <c r="BL7" s="44">
        <v>14250000</v>
      </c>
      <c r="BM7" s="35">
        <f t="shared" si="38"/>
        <v>0</v>
      </c>
      <c r="BN7" s="36"/>
      <c r="BO7" s="47">
        <f t="shared" si="15"/>
        <v>0</v>
      </c>
      <c r="BP7" s="44"/>
      <c r="BQ7" s="20">
        <f t="shared" si="39"/>
        <v>0</v>
      </c>
      <c r="BR7" s="22"/>
      <c r="BS7" s="12" t="e">
        <f t="shared" si="16"/>
        <v>#DIV/0!</v>
      </c>
      <c r="BT7" s="30"/>
      <c r="BU7" s="35">
        <f t="shared" si="40"/>
        <v>0</v>
      </c>
      <c r="BV7" s="36"/>
      <c r="BW7" s="47">
        <f t="shared" si="17"/>
        <v>0</v>
      </c>
      <c r="BX7" s="44"/>
      <c r="BY7" s="20">
        <f t="shared" si="41"/>
        <v>0</v>
      </c>
      <c r="BZ7" s="22"/>
      <c r="CA7" s="12" t="e">
        <f t="shared" si="18"/>
        <v>#DIV/0!</v>
      </c>
      <c r="CB7" s="30"/>
      <c r="CC7" s="20">
        <f t="shared" si="42"/>
        <v>0</v>
      </c>
      <c r="CD7" s="22"/>
      <c r="CE7" s="12" t="e">
        <f t="shared" si="19"/>
        <v>#DIV/0!</v>
      </c>
      <c r="CF7" s="30"/>
      <c r="CG7" s="27" t="s">
        <v>3</v>
      </c>
    </row>
    <row r="8" spans="1:85" ht="20.25">
      <c r="A8" s="35">
        <f t="shared" si="20"/>
        <v>0</v>
      </c>
      <c r="B8" s="36">
        <f t="shared" si="21"/>
        <v>2018000</v>
      </c>
      <c r="C8" s="47">
        <v>0.0098</v>
      </c>
      <c r="D8" s="44">
        <f t="shared" si="22"/>
        <v>2018000</v>
      </c>
      <c r="E8" s="20">
        <f t="shared" si="23"/>
        <v>0</v>
      </c>
      <c r="F8" s="22"/>
      <c r="G8" s="12" t="e">
        <f t="shared" si="0"/>
        <v>#DIV/0!</v>
      </c>
      <c r="H8" s="30"/>
      <c r="I8" s="20">
        <f t="shared" si="24"/>
        <v>0</v>
      </c>
      <c r="J8" s="22"/>
      <c r="K8" s="12" t="e">
        <f t="shared" si="1"/>
        <v>#DIV/0!</v>
      </c>
      <c r="L8" s="30"/>
      <c r="M8" s="20">
        <f t="shared" si="25"/>
        <v>0</v>
      </c>
      <c r="N8" s="22"/>
      <c r="O8" s="12" t="e">
        <f t="shared" si="2"/>
        <v>#DIV/0!</v>
      </c>
      <c r="P8" s="30"/>
      <c r="Q8" s="35">
        <f t="shared" si="26"/>
        <v>0</v>
      </c>
      <c r="R8" s="36"/>
      <c r="S8" s="47">
        <f t="shared" si="3"/>
        <v>0</v>
      </c>
      <c r="T8" s="44"/>
      <c r="U8" s="20">
        <f t="shared" si="27"/>
        <v>0</v>
      </c>
      <c r="V8" s="22"/>
      <c r="W8" s="12" t="e">
        <f t="shared" si="4"/>
        <v>#DIV/0!</v>
      </c>
      <c r="X8" s="30"/>
      <c r="Y8" s="20">
        <f t="shared" si="28"/>
        <v>0</v>
      </c>
      <c r="Z8" s="22"/>
      <c r="AA8" s="12" t="e">
        <f t="shared" si="5"/>
        <v>#DIV/0!</v>
      </c>
      <c r="AB8" s="30"/>
      <c r="AC8" s="20">
        <f t="shared" si="29"/>
        <v>0</v>
      </c>
      <c r="AD8" s="22"/>
      <c r="AE8" s="12" t="e">
        <f t="shared" si="6"/>
        <v>#DIV/0!</v>
      </c>
      <c r="AF8" s="30"/>
      <c r="AG8" s="35">
        <f t="shared" si="30"/>
        <v>0</v>
      </c>
      <c r="AH8" s="36"/>
      <c r="AI8" s="47">
        <f t="shared" si="7"/>
        <v>0</v>
      </c>
      <c r="AJ8" s="44"/>
      <c r="AK8" s="20">
        <f t="shared" si="31"/>
        <v>0</v>
      </c>
      <c r="AL8" s="22"/>
      <c r="AM8" s="12" t="e">
        <f t="shared" si="8"/>
        <v>#DIV/0!</v>
      </c>
      <c r="AN8" s="30"/>
      <c r="AO8" s="35">
        <f t="shared" si="32"/>
        <v>0</v>
      </c>
      <c r="AP8" s="36"/>
      <c r="AQ8" s="47">
        <f t="shared" si="9"/>
        <v>0</v>
      </c>
      <c r="AR8" s="44"/>
      <c r="AS8" s="20">
        <f t="shared" si="33"/>
        <v>0</v>
      </c>
      <c r="AT8" s="22"/>
      <c r="AU8" s="12" t="e">
        <f t="shared" si="10"/>
        <v>#DIV/0!</v>
      </c>
      <c r="AV8" s="30"/>
      <c r="AW8" s="35">
        <f t="shared" si="34"/>
        <v>0</v>
      </c>
      <c r="AX8" s="36"/>
      <c r="AY8" s="47" t="e">
        <f t="shared" si="11"/>
        <v>#DIV/0!</v>
      </c>
      <c r="AZ8" s="44"/>
      <c r="BA8" s="20">
        <f t="shared" si="35"/>
        <v>0</v>
      </c>
      <c r="BB8" s="22"/>
      <c r="BC8" s="12" t="e">
        <f t="shared" si="12"/>
        <v>#DIV/0!</v>
      </c>
      <c r="BD8" s="30"/>
      <c r="BE8" s="20">
        <f t="shared" si="36"/>
        <v>0</v>
      </c>
      <c r="BF8" s="22"/>
      <c r="BG8" s="12" t="e">
        <f t="shared" si="13"/>
        <v>#DIV/0!</v>
      </c>
      <c r="BH8" s="30"/>
      <c r="BI8" s="35">
        <f t="shared" si="37"/>
        <v>0</v>
      </c>
      <c r="BJ8" s="36"/>
      <c r="BK8" s="47">
        <f t="shared" si="14"/>
        <v>0</v>
      </c>
      <c r="BL8" s="44"/>
      <c r="BM8" s="35">
        <f t="shared" si="38"/>
        <v>0</v>
      </c>
      <c r="BN8" s="36"/>
      <c r="BO8" s="47">
        <f t="shared" si="15"/>
        <v>0</v>
      </c>
      <c r="BP8" s="44"/>
      <c r="BQ8" s="20">
        <f t="shared" si="39"/>
        <v>0</v>
      </c>
      <c r="BR8" s="22"/>
      <c r="BS8" s="12" t="e">
        <f t="shared" si="16"/>
        <v>#DIV/0!</v>
      </c>
      <c r="BT8" s="30"/>
      <c r="BU8" s="35">
        <f t="shared" si="40"/>
        <v>0</v>
      </c>
      <c r="BV8" s="36">
        <f>BX8</f>
        <v>2018000</v>
      </c>
      <c r="BW8" s="47">
        <f t="shared" si="17"/>
        <v>0.8345740281224152</v>
      </c>
      <c r="BX8" s="44">
        <v>2018000</v>
      </c>
      <c r="BY8" s="20">
        <f t="shared" si="41"/>
        <v>0</v>
      </c>
      <c r="BZ8" s="22"/>
      <c r="CA8" s="12" t="e">
        <f t="shared" si="18"/>
        <v>#DIV/0!</v>
      </c>
      <c r="CB8" s="30"/>
      <c r="CC8" s="20">
        <f t="shared" si="42"/>
        <v>0</v>
      </c>
      <c r="CD8" s="22"/>
      <c r="CE8" s="12" t="e">
        <f t="shared" si="19"/>
        <v>#DIV/0!</v>
      </c>
      <c r="CF8" s="30"/>
      <c r="CG8" s="27" t="s">
        <v>4</v>
      </c>
    </row>
    <row r="9" spans="1:85" ht="20.25">
      <c r="A9" s="35">
        <f t="shared" si="20"/>
        <v>200000</v>
      </c>
      <c r="B9" s="36">
        <f t="shared" si="21"/>
        <v>0</v>
      </c>
      <c r="C9" s="47">
        <v>0.001</v>
      </c>
      <c r="D9" s="44">
        <f t="shared" si="22"/>
        <v>200000</v>
      </c>
      <c r="E9" s="20">
        <f t="shared" si="23"/>
        <v>0</v>
      </c>
      <c r="F9" s="22"/>
      <c r="G9" s="12" t="e">
        <f t="shared" si="0"/>
        <v>#DIV/0!</v>
      </c>
      <c r="H9" s="30"/>
      <c r="I9" s="20">
        <f t="shared" si="24"/>
        <v>0</v>
      </c>
      <c r="J9" s="22"/>
      <c r="K9" s="12" t="e">
        <f t="shared" si="1"/>
        <v>#DIV/0!</v>
      </c>
      <c r="L9" s="30"/>
      <c r="M9" s="20">
        <f t="shared" si="25"/>
        <v>0</v>
      </c>
      <c r="N9" s="22"/>
      <c r="O9" s="12" t="e">
        <f t="shared" si="2"/>
        <v>#DIV/0!</v>
      </c>
      <c r="P9" s="30"/>
      <c r="Q9" s="35">
        <f t="shared" si="26"/>
        <v>200000</v>
      </c>
      <c r="R9" s="36"/>
      <c r="S9" s="47">
        <f t="shared" si="3"/>
        <v>0.0011047953642786515</v>
      </c>
      <c r="T9" s="44">
        <v>200000</v>
      </c>
      <c r="U9" s="20">
        <f t="shared" si="27"/>
        <v>0</v>
      </c>
      <c r="V9" s="22"/>
      <c r="W9" s="12" t="e">
        <f t="shared" si="4"/>
        <v>#DIV/0!</v>
      </c>
      <c r="X9" s="30"/>
      <c r="Y9" s="20">
        <f t="shared" si="28"/>
        <v>0</v>
      </c>
      <c r="Z9" s="22"/>
      <c r="AA9" s="12" t="e">
        <f t="shared" si="5"/>
        <v>#DIV/0!</v>
      </c>
      <c r="AB9" s="30"/>
      <c r="AC9" s="20">
        <f t="shared" si="29"/>
        <v>0</v>
      </c>
      <c r="AD9" s="22"/>
      <c r="AE9" s="12" t="e">
        <f t="shared" si="6"/>
        <v>#DIV/0!</v>
      </c>
      <c r="AF9" s="30"/>
      <c r="AG9" s="35">
        <f t="shared" si="30"/>
        <v>0</v>
      </c>
      <c r="AH9" s="36"/>
      <c r="AI9" s="47">
        <f t="shared" si="7"/>
        <v>0</v>
      </c>
      <c r="AJ9" s="44"/>
      <c r="AK9" s="20">
        <f t="shared" si="31"/>
        <v>0</v>
      </c>
      <c r="AL9" s="22"/>
      <c r="AM9" s="12" t="e">
        <f t="shared" si="8"/>
        <v>#DIV/0!</v>
      </c>
      <c r="AN9" s="30"/>
      <c r="AO9" s="35">
        <f t="shared" si="32"/>
        <v>0</v>
      </c>
      <c r="AP9" s="36"/>
      <c r="AQ9" s="47">
        <f t="shared" si="9"/>
        <v>0</v>
      </c>
      <c r="AR9" s="44"/>
      <c r="AS9" s="20">
        <f t="shared" si="33"/>
        <v>0</v>
      </c>
      <c r="AT9" s="22"/>
      <c r="AU9" s="12" t="e">
        <f t="shared" si="10"/>
        <v>#DIV/0!</v>
      </c>
      <c r="AV9" s="30"/>
      <c r="AW9" s="35">
        <f t="shared" si="34"/>
        <v>0</v>
      </c>
      <c r="AX9" s="36"/>
      <c r="AY9" s="47" t="e">
        <f t="shared" si="11"/>
        <v>#DIV/0!</v>
      </c>
      <c r="AZ9" s="44"/>
      <c r="BA9" s="20">
        <f t="shared" si="35"/>
        <v>0</v>
      </c>
      <c r="BB9" s="22"/>
      <c r="BC9" s="12" t="e">
        <f t="shared" si="12"/>
        <v>#DIV/0!</v>
      </c>
      <c r="BD9" s="30"/>
      <c r="BE9" s="20">
        <f t="shared" si="36"/>
        <v>0</v>
      </c>
      <c r="BF9" s="22"/>
      <c r="BG9" s="12" t="e">
        <f t="shared" si="13"/>
        <v>#DIV/0!</v>
      </c>
      <c r="BH9" s="30"/>
      <c r="BI9" s="35">
        <f t="shared" si="37"/>
        <v>0</v>
      </c>
      <c r="BJ9" s="36"/>
      <c r="BK9" s="47">
        <f t="shared" si="14"/>
        <v>0</v>
      </c>
      <c r="BL9" s="44"/>
      <c r="BM9" s="35">
        <f t="shared" si="38"/>
        <v>0</v>
      </c>
      <c r="BN9" s="36"/>
      <c r="BO9" s="47">
        <f t="shared" si="15"/>
        <v>0</v>
      </c>
      <c r="BP9" s="44"/>
      <c r="BQ9" s="20">
        <f t="shared" si="39"/>
        <v>0</v>
      </c>
      <c r="BR9" s="22"/>
      <c r="BS9" s="12" t="e">
        <f t="shared" si="16"/>
        <v>#DIV/0!</v>
      </c>
      <c r="BT9" s="30"/>
      <c r="BU9" s="35">
        <f t="shared" si="40"/>
        <v>0</v>
      </c>
      <c r="BV9" s="37"/>
      <c r="BW9" s="47">
        <f t="shared" si="17"/>
        <v>0</v>
      </c>
      <c r="BX9" s="44"/>
      <c r="BY9" s="20">
        <f t="shared" si="41"/>
        <v>0</v>
      </c>
      <c r="BZ9" s="22"/>
      <c r="CA9" s="12" t="e">
        <f t="shared" si="18"/>
        <v>#DIV/0!</v>
      </c>
      <c r="CB9" s="30"/>
      <c r="CC9" s="20">
        <f t="shared" si="42"/>
        <v>0</v>
      </c>
      <c r="CD9" s="22"/>
      <c r="CE9" s="12" t="e">
        <f t="shared" si="19"/>
        <v>#DIV/0!</v>
      </c>
      <c r="CF9" s="30"/>
      <c r="CG9" s="27" t="s">
        <v>174</v>
      </c>
    </row>
    <row r="10" spans="1:85" ht="20.25">
      <c r="A10" s="35">
        <f t="shared" si="20"/>
        <v>0</v>
      </c>
      <c r="B10" s="36">
        <f t="shared" si="21"/>
        <v>15829000</v>
      </c>
      <c r="C10" s="47">
        <v>0.0773</v>
      </c>
      <c r="D10" s="44">
        <f t="shared" si="22"/>
        <v>15829000</v>
      </c>
      <c r="E10" s="20">
        <f t="shared" si="23"/>
        <v>0</v>
      </c>
      <c r="F10" s="22"/>
      <c r="G10" s="12" t="e">
        <f t="shared" si="0"/>
        <v>#DIV/0!</v>
      </c>
      <c r="H10" s="30"/>
      <c r="I10" s="20">
        <f t="shared" si="24"/>
        <v>0</v>
      </c>
      <c r="J10" s="22"/>
      <c r="K10" s="12" t="e">
        <f t="shared" si="1"/>
        <v>#DIV/0!</v>
      </c>
      <c r="L10" s="30"/>
      <c r="M10" s="20">
        <f t="shared" si="25"/>
        <v>0</v>
      </c>
      <c r="N10" s="22"/>
      <c r="O10" s="12" t="e">
        <f t="shared" si="2"/>
        <v>#DIV/0!</v>
      </c>
      <c r="P10" s="30"/>
      <c r="Q10" s="35">
        <f t="shared" si="26"/>
        <v>0</v>
      </c>
      <c r="R10" s="36">
        <f>T10</f>
        <v>15829000</v>
      </c>
      <c r="S10" s="47">
        <f t="shared" si="3"/>
        <v>0.08743902910583387</v>
      </c>
      <c r="T10" s="44">
        <v>15829000</v>
      </c>
      <c r="U10" s="20">
        <f t="shared" si="27"/>
        <v>0</v>
      </c>
      <c r="V10" s="22"/>
      <c r="W10" s="12" t="e">
        <f t="shared" si="4"/>
        <v>#DIV/0!</v>
      </c>
      <c r="X10" s="30"/>
      <c r="Y10" s="20">
        <f t="shared" si="28"/>
        <v>0</v>
      </c>
      <c r="Z10" s="22"/>
      <c r="AA10" s="12" t="e">
        <f t="shared" si="5"/>
        <v>#DIV/0!</v>
      </c>
      <c r="AB10" s="30"/>
      <c r="AC10" s="20">
        <f t="shared" si="29"/>
        <v>0</v>
      </c>
      <c r="AD10" s="22"/>
      <c r="AE10" s="12" t="e">
        <f t="shared" si="6"/>
        <v>#DIV/0!</v>
      </c>
      <c r="AF10" s="30"/>
      <c r="AG10" s="35">
        <f t="shared" si="30"/>
        <v>0</v>
      </c>
      <c r="AH10" s="36"/>
      <c r="AI10" s="47">
        <f t="shared" si="7"/>
        <v>0</v>
      </c>
      <c r="AJ10" s="44"/>
      <c r="AK10" s="20">
        <f t="shared" si="31"/>
        <v>0</v>
      </c>
      <c r="AL10" s="22"/>
      <c r="AM10" s="12" t="e">
        <f t="shared" si="8"/>
        <v>#DIV/0!</v>
      </c>
      <c r="AN10" s="30"/>
      <c r="AO10" s="35">
        <f t="shared" si="32"/>
        <v>0</v>
      </c>
      <c r="AP10" s="36"/>
      <c r="AQ10" s="47">
        <f t="shared" si="9"/>
        <v>0</v>
      </c>
      <c r="AR10" s="44"/>
      <c r="AS10" s="20">
        <f t="shared" si="33"/>
        <v>0</v>
      </c>
      <c r="AT10" s="22"/>
      <c r="AU10" s="12" t="e">
        <f t="shared" si="10"/>
        <v>#DIV/0!</v>
      </c>
      <c r="AV10" s="30"/>
      <c r="AW10" s="35">
        <f t="shared" si="34"/>
        <v>0</v>
      </c>
      <c r="AX10" s="36"/>
      <c r="AY10" s="47" t="e">
        <f t="shared" si="11"/>
        <v>#DIV/0!</v>
      </c>
      <c r="AZ10" s="44"/>
      <c r="BA10" s="20">
        <f t="shared" si="35"/>
        <v>0</v>
      </c>
      <c r="BB10" s="22"/>
      <c r="BC10" s="12" t="e">
        <f t="shared" si="12"/>
        <v>#DIV/0!</v>
      </c>
      <c r="BD10" s="30"/>
      <c r="BE10" s="20">
        <f t="shared" si="36"/>
        <v>0</v>
      </c>
      <c r="BF10" s="22"/>
      <c r="BG10" s="12" t="e">
        <f t="shared" si="13"/>
        <v>#DIV/0!</v>
      </c>
      <c r="BH10" s="30"/>
      <c r="BI10" s="35">
        <f t="shared" si="37"/>
        <v>0</v>
      </c>
      <c r="BJ10" s="36"/>
      <c r="BK10" s="47">
        <f t="shared" si="14"/>
        <v>0</v>
      </c>
      <c r="BL10" s="44"/>
      <c r="BM10" s="35">
        <f t="shared" si="38"/>
        <v>0</v>
      </c>
      <c r="BN10" s="36"/>
      <c r="BO10" s="47">
        <f t="shared" si="15"/>
        <v>0</v>
      </c>
      <c r="BP10" s="44"/>
      <c r="BQ10" s="20">
        <f t="shared" si="39"/>
        <v>0</v>
      </c>
      <c r="BR10" s="22"/>
      <c r="BS10" s="12" t="e">
        <f t="shared" si="16"/>
        <v>#DIV/0!</v>
      </c>
      <c r="BT10" s="30"/>
      <c r="BU10" s="35">
        <f t="shared" si="40"/>
        <v>0</v>
      </c>
      <c r="BV10" s="37"/>
      <c r="BW10" s="47">
        <f t="shared" si="17"/>
        <v>0</v>
      </c>
      <c r="BX10" s="44"/>
      <c r="BY10" s="20">
        <f t="shared" si="41"/>
        <v>0</v>
      </c>
      <c r="BZ10" s="22"/>
      <c r="CA10" s="12" t="e">
        <f t="shared" si="18"/>
        <v>#DIV/0!</v>
      </c>
      <c r="CB10" s="30"/>
      <c r="CC10" s="20">
        <f t="shared" si="42"/>
        <v>0</v>
      </c>
      <c r="CD10" s="22"/>
      <c r="CE10" s="12" t="e">
        <f t="shared" si="19"/>
        <v>#DIV/0!</v>
      </c>
      <c r="CF10" s="30"/>
      <c r="CG10" s="27" t="s">
        <v>121</v>
      </c>
    </row>
    <row r="11" spans="1:85" ht="20.25">
      <c r="A11" s="35">
        <f t="shared" si="20"/>
        <v>115400000</v>
      </c>
      <c r="B11" s="36">
        <f t="shared" si="21"/>
        <v>0</v>
      </c>
      <c r="C11" s="47">
        <v>0.5646</v>
      </c>
      <c r="D11" s="44">
        <f t="shared" si="22"/>
        <v>115400000</v>
      </c>
      <c r="E11" s="20">
        <f t="shared" si="23"/>
        <v>0</v>
      </c>
      <c r="F11" s="22"/>
      <c r="G11" s="12" t="e">
        <f t="shared" si="0"/>
        <v>#DIV/0!</v>
      </c>
      <c r="H11" s="30"/>
      <c r="I11" s="20">
        <f t="shared" si="24"/>
        <v>0</v>
      </c>
      <c r="J11" s="22"/>
      <c r="K11" s="12" t="e">
        <f t="shared" si="1"/>
        <v>#DIV/0!</v>
      </c>
      <c r="L11" s="30"/>
      <c r="M11" s="20">
        <f t="shared" si="25"/>
        <v>0</v>
      </c>
      <c r="N11" s="22"/>
      <c r="O11" s="12" t="e">
        <f t="shared" si="2"/>
        <v>#DIV/0!</v>
      </c>
      <c r="P11" s="30"/>
      <c r="Q11" s="35">
        <f t="shared" si="26"/>
        <v>115000000</v>
      </c>
      <c r="R11" s="36"/>
      <c r="S11" s="47">
        <f t="shared" si="3"/>
        <v>0.6352573344602246</v>
      </c>
      <c r="T11" s="44">
        <v>115000000</v>
      </c>
      <c r="U11" s="20">
        <f t="shared" si="27"/>
        <v>0</v>
      </c>
      <c r="V11" s="22"/>
      <c r="W11" s="12" t="e">
        <f t="shared" si="4"/>
        <v>#DIV/0!</v>
      </c>
      <c r="X11" s="30"/>
      <c r="Y11" s="20">
        <f t="shared" si="28"/>
        <v>0</v>
      </c>
      <c r="Z11" s="22"/>
      <c r="AA11" s="12" t="e">
        <f t="shared" si="5"/>
        <v>#DIV/0!</v>
      </c>
      <c r="AB11" s="30"/>
      <c r="AC11" s="20">
        <f t="shared" si="29"/>
        <v>0</v>
      </c>
      <c r="AD11" s="22"/>
      <c r="AE11" s="12" t="e">
        <f t="shared" si="6"/>
        <v>#DIV/0!</v>
      </c>
      <c r="AF11" s="30"/>
      <c r="AG11" s="35">
        <f t="shared" si="30"/>
        <v>400000</v>
      </c>
      <c r="AH11" s="36"/>
      <c r="AI11" s="47">
        <f t="shared" si="7"/>
        <v>0.3333333333333333</v>
      </c>
      <c r="AJ11" s="44">
        <v>400000</v>
      </c>
      <c r="AK11" s="20">
        <f t="shared" si="31"/>
        <v>0</v>
      </c>
      <c r="AL11" s="22"/>
      <c r="AM11" s="12" t="e">
        <f t="shared" si="8"/>
        <v>#DIV/0!</v>
      </c>
      <c r="AN11" s="30"/>
      <c r="AO11" s="35">
        <f t="shared" si="32"/>
        <v>0</v>
      </c>
      <c r="AP11" s="36"/>
      <c r="AQ11" s="47">
        <f t="shared" si="9"/>
        <v>0</v>
      </c>
      <c r="AR11" s="44"/>
      <c r="AS11" s="20">
        <f t="shared" si="33"/>
        <v>0</v>
      </c>
      <c r="AT11" s="22"/>
      <c r="AU11" s="12" t="e">
        <f t="shared" si="10"/>
        <v>#DIV/0!</v>
      </c>
      <c r="AV11" s="30"/>
      <c r="AW11" s="35">
        <f t="shared" si="34"/>
        <v>0</v>
      </c>
      <c r="AX11" s="36"/>
      <c r="AY11" s="47" t="e">
        <f t="shared" si="11"/>
        <v>#DIV/0!</v>
      </c>
      <c r="AZ11" s="44"/>
      <c r="BA11" s="20">
        <f t="shared" si="35"/>
        <v>0</v>
      </c>
      <c r="BB11" s="22"/>
      <c r="BC11" s="12" t="e">
        <f t="shared" si="12"/>
        <v>#DIV/0!</v>
      </c>
      <c r="BD11" s="30"/>
      <c r="BE11" s="20">
        <f t="shared" si="36"/>
        <v>0</v>
      </c>
      <c r="BF11" s="22"/>
      <c r="BG11" s="12" t="e">
        <f t="shared" si="13"/>
        <v>#DIV/0!</v>
      </c>
      <c r="BH11" s="30"/>
      <c r="BI11" s="35">
        <f t="shared" si="37"/>
        <v>0</v>
      </c>
      <c r="BJ11" s="36"/>
      <c r="BK11" s="47">
        <f t="shared" si="14"/>
        <v>0</v>
      </c>
      <c r="BL11" s="44"/>
      <c r="BM11" s="35">
        <f t="shared" si="38"/>
        <v>0</v>
      </c>
      <c r="BN11" s="36"/>
      <c r="BO11" s="47">
        <f t="shared" si="15"/>
        <v>0</v>
      </c>
      <c r="BP11" s="44"/>
      <c r="BQ11" s="20">
        <f t="shared" si="39"/>
        <v>0</v>
      </c>
      <c r="BR11" s="22"/>
      <c r="BS11" s="12" t="e">
        <f t="shared" si="16"/>
        <v>#DIV/0!</v>
      </c>
      <c r="BT11" s="30"/>
      <c r="BU11" s="35">
        <f t="shared" si="40"/>
        <v>0</v>
      </c>
      <c r="BV11" s="37"/>
      <c r="BW11" s="47">
        <f t="shared" si="17"/>
        <v>0</v>
      </c>
      <c r="BX11" s="44"/>
      <c r="BY11" s="20">
        <f t="shared" si="41"/>
        <v>0</v>
      </c>
      <c r="BZ11" s="22"/>
      <c r="CA11" s="12" t="e">
        <f t="shared" si="18"/>
        <v>#DIV/0!</v>
      </c>
      <c r="CB11" s="30"/>
      <c r="CC11" s="20">
        <f t="shared" si="42"/>
        <v>0</v>
      </c>
      <c r="CD11" s="22"/>
      <c r="CE11" s="12" t="e">
        <f t="shared" si="19"/>
        <v>#DIV/0!</v>
      </c>
      <c r="CF11" s="30"/>
      <c r="CG11" s="27" t="s">
        <v>123</v>
      </c>
    </row>
    <row r="12" spans="1:85" ht="20.25">
      <c r="A12" s="35">
        <f t="shared" si="20"/>
        <v>400000</v>
      </c>
      <c r="B12" s="36">
        <f t="shared" si="21"/>
        <v>0</v>
      </c>
      <c r="C12" s="47">
        <v>0.002</v>
      </c>
      <c r="D12" s="44">
        <f t="shared" si="22"/>
        <v>400000</v>
      </c>
      <c r="E12" s="20">
        <f t="shared" si="23"/>
        <v>0</v>
      </c>
      <c r="F12" s="22"/>
      <c r="G12" s="12" t="e">
        <f t="shared" si="0"/>
        <v>#DIV/0!</v>
      </c>
      <c r="H12" s="30"/>
      <c r="I12" s="20">
        <f t="shared" si="24"/>
        <v>0</v>
      </c>
      <c r="J12" s="22"/>
      <c r="K12" s="12" t="e">
        <f t="shared" si="1"/>
        <v>#DIV/0!</v>
      </c>
      <c r="L12" s="30"/>
      <c r="M12" s="20">
        <f t="shared" si="25"/>
        <v>0</v>
      </c>
      <c r="N12" s="22"/>
      <c r="O12" s="12" t="e">
        <f t="shared" si="2"/>
        <v>#DIV/0!</v>
      </c>
      <c r="P12" s="30"/>
      <c r="Q12" s="35">
        <f t="shared" si="26"/>
        <v>0</v>
      </c>
      <c r="R12" s="36"/>
      <c r="S12" s="47">
        <f t="shared" si="3"/>
        <v>0</v>
      </c>
      <c r="T12" s="44"/>
      <c r="U12" s="20">
        <f t="shared" si="27"/>
        <v>0</v>
      </c>
      <c r="V12" s="22"/>
      <c r="W12" s="12" t="e">
        <f t="shared" si="4"/>
        <v>#DIV/0!</v>
      </c>
      <c r="X12" s="30"/>
      <c r="Y12" s="20">
        <f t="shared" si="28"/>
        <v>0</v>
      </c>
      <c r="Z12" s="22"/>
      <c r="AA12" s="12" t="e">
        <f t="shared" si="5"/>
        <v>#DIV/0!</v>
      </c>
      <c r="AB12" s="30"/>
      <c r="AC12" s="20">
        <f t="shared" si="29"/>
        <v>0</v>
      </c>
      <c r="AD12" s="22"/>
      <c r="AE12" s="12" t="e">
        <f t="shared" si="6"/>
        <v>#DIV/0!</v>
      </c>
      <c r="AF12" s="30"/>
      <c r="AG12" s="35">
        <f t="shared" si="30"/>
        <v>200000</v>
      </c>
      <c r="AH12" s="36"/>
      <c r="AI12" s="47">
        <f t="shared" si="7"/>
        <v>0.16666666666666666</v>
      </c>
      <c r="AJ12" s="44">
        <v>200000</v>
      </c>
      <c r="AK12" s="20">
        <f t="shared" si="31"/>
        <v>0</v>
      </c>
      <c r="AL12" s="22"/>
      <c r="AM12" s="12" t="e">
        <f t="shared" si="8"/>
        <v>#DIV/0!</v>
      </c>
      <c r="AN12" s="30"/>
      <c r="AO12" s="35">
        <f t="shared" si="32"/>
        <v>0</v>
      </c>
      <c r="AP12" s="36"/>
      <c r="AQ12" s="47">
        <f t="shared" si="9"/>
        <v>0</v>
      </c>
      <c r="AR12" s="44"/>
      <c r="AS12" s="20">
        <f t="shared" si="33"/>
        <v>0</v>
      </c>
      <c r="AT12" s="22"/>
      <c r="AU12" s="12" t="e">
        <f t="shared" si="10"/>
        <v>#DIV/0!</v>
      </c>
      <c r="AV12" s="30"/>
      <c r="AW12" s="35">
        <f t="shared" si="34"/>
        <v>0</v>
      </c>
      <c r="AX12" s="36"/>
      <c r="AY12" s="47" t="e">
        <f t="shared" si="11"/>
        <v>#DIV/0!</v>
      </c>
      <c r="AZ12" s="44"/>
      <c r="BA12" s="20">
        <f t="shared" si="35"/>
        <v>0</v>
      </c>
      <c r="BB12" s="22"/>
      <c r="BC12" s="12" t="e">
        <f t="shared" si="12"/>
        <v>#DIV/0!</v>
      </c>
      <c r="BD12" s="30"/>
      <c r="BE12" s="20">
        <f t="shared" si="36"/>
        <v>0</v>
      </c>
      <c r="BF12" s="22"/>
      <c r="BG12" s="12" t="e">
        <f t="shared" si="13"/>
        <v>#DIV/0!</v>
      </c>
      <c r="BH12" s="30"/>
      <c r="BI12" s="35">
        <f t="shared" si="37"/>
        <v>0</v>
      </c>
      <c r="BJ12" s="36"/>
      <c r="BK12" s="47">
        <f t="shared" si="14"/>
        <v>0</v>
      </c>
      <c r="BL12" s="44"/>
      <c r="BM12" s="35">
        <f t="shared" si="38"/>
        <v>0</v>
      </c>
      <c r="BN12" s="36"/>
      <c r="BO12" s="47">
        <f t="shared" si="15"/>
        <v>0</v>
      </c>
      <c r="BP12" s="44"/>
      <c r="BQ12" s="20">
        <f t="shared" si="39"/>
        <v>0</v>
      </c>
      <c r="BR12" s="22"/>
      <c r="BS12" s="12" t="e">
        <f t="shared" si="16"/>
        <v>#DIV/0!</v>
      </c>
      <c r="BT12" s="30"/>
      <c r="BU12" s="35">
        <f t="shared" si="40"/>
        <v>200000</v>
      </c>
      <c r="BV12" s="37"/>
      <c r="BW12" s="47">
        <f t="shared" si="17"/>
        <v>0.0827129859387924</v>
      </c>
      <c r="BX12" s="44">
        <v>200000</v>
      </c>
      <c r="BY12" s="20">
        <f t="shared" si="41"/>
        <v>0</v>
      </c>
      <c r="BZ12" s="22"/>
      <c r="CA12" s="12" t="e">
        <f t="shared" si="18"/>
        <v>#DIV/0!</v>
      </c>
      <c r="CB12" s="30"/>
      <c r="CC12" s="20">
        <f t="shared" si="42"/>
        <v>0</v>
      </c>
      <c r="CD12" s="22"/>
      <c r="CE12" s="12" t="e">
        <f t="shared" si="19"/>
        <v>#DIV/0!</v>
      </c>
      <c r="CF12" s="30"/>
      <c r="CG12" s="27" t="s">
        <v>5</v>
      </c>
    </row>
    <row r="13" spans="1:85" ht="20.25">
      <c r="A13" s="35">
        <f t="shared" si="20"/>
        <v>100000</v>
      </c>
      <c r="B13" s="36">
        <f t="shared" si="21"/>
        <v>0</v>
      </c>
      <c r="C13" s="47">
        <v>0.0005</v>
      </c>
      <c r="D13" s="44">
        <f t="shared" si="22"/>
        <v>100000</v>
      </c>
      <c r="E13" s="20">
        <f t="shared" si="23"/>
        <v>0</v>
      </c>
      <c r="F13" s="22"/>
      <c r="G13" s="12" t="e">
        <f t="shared" si="0"/>
        <v>#DIV/0!</v>
      </c>
      <c r="H13" s="30"/>
      <c r="I13" s="20">
        <f t="shared" si="24"/>
        <v>0</v>
      </c>
      <c r="J13" s="22"/>
      <c r="K13" s="12" t="e">
        <f t="shared" si="1"/>
        <v>#DIV/0!</v>
      </c>
      <c r="L13" s="30"/>
      <c r="M13" s="20">
        <f t="shared" si="25"/>
        <v>0</v>
      </c>
      <c r="N13" s="22"/>
      <c r="O13" s="12" t="e">
        <f t="shared" si="2"/>
        <v>#DIV/0!</v>
      </c>
      <c r="P13" s="30"/>
      <c r="Q13" s="35">
        <f t="shared" si="26"/>
        <v>0</v>
      </c>
      <c r="R13" s="36"/>
      <c r="S13" s="47">
        <f t="shared" si="3"/>
        <v>0</v>
      </c>
      <c r="T13" s="44"/>
      <c r="U13" s="20">
        <f t="shared" si="27"/>
        <v>0</v>
      </c>
      <c r="V13" s="22"/>
      <c r="W13" s="12" t="e">
        <f t="shared" si="4"/>
        <v>#DIV/0!</v>
      </c>
      <c r="X13" s="30"/>
      <c r="Y13" s="20">
        <f t="shared" si="28"/>
        <v>0</v>
      </c>
      <c r="Z13" s="22"/>
      <c r="AA13" s="12" t="e">
        <f t="shared" si="5"/>
        <v>#DIV/0!</v>
      </c>
      <c r="AB13" s="30"/>
      <c r="AC13" s="20">
        <f t="shared" si="29"/>
        <v>0</v>
      </c>
      <c r="AD13" s="22"/>
      <c r="AE13" s="12" t="e">
        <f t="shared" si="6"/>
        <v>#DIV/0!</v>
      </c>
      <c r="AF13" s="30"/>
      <c r="AG13" s="35">
        <f t="shared" si="30"/>
        <v>0</v>
      </c>
      <c r="AH13" s="36"/>
      <c r="AI13" s="47">
        <f t="shared" si="7"/>
        <v>0</v>
      </c>
      <c r="AJ13" s="44"/>
      <c r="AK13" s="20">
        <f t="shared" si="31"/>
        <v>0</v>
      </c>
      <c r="AL13" s="22"/>
      <c r="AM13" s="12" t="e">
        <f t="shared" si="8"/>
        <v>#DIV/0!</v>
      </c>
      <c r="AN13" s="30"/>
      <c r="AO13" s="35">
        <f t="shared" si="32"/>
        <v>0</v>
      </c>
      <c r="AP13" s="36"/>
      <c r="AQ13" s="47">
        <f t="shared" si="9"/>
        <v>0</v>
      </c>
      <c r="AR13" s="44"/>
      <c r="AS13" s="20">
        <f t="shared" si="33"/>
        <v>0</v>
      </c>
      <c r="AT13" s="22"/>
      <c r="AU13" s="12" t="e">
        <f t="shared" si="10"/>
        <v>#DIV/0!</v>
      </c>
      <c r="AV13" s="30"/>
      <c r="AW13" s="35">
        <f t="shared" si="34"/>
        <v>0</v>
      </c>
      <c r="AX13" s="36"/>
      <c r="AY13" s="47" t="e">
        <f t="shared" si="11"/>
        <v>#DIV/0!</v>
      </c>
      <c r="AZ13" s="44"/>
      <c r="BA13" s="20">
        <f t="shared" si="35"/>
        <v>0</v>
      </c>
      <c r="BB13" s="22"/>
      <c r="BC13" s="12" t="e">
        <f t="shared" si="12"/>
        <v>#DIV/0!</v>
      </c>
      <c r="BD13" s="30"/>
      <c r="BE13" s="20">
        <f t="shared" si="36"/>
        <v>0</v>
      </c>
      <c r="BF13" s="22"/>
      <c r="BG13" s="12" t="e">
        <f t="shared" si="13"/>
        <v>#DIV/0!</v>
      </c>
      <c r="BH13" s="30"/>
      <c r="BI13" s="35">
        <f t="shared" si="37"/>
        <v>0</v>
      </c>
      <c r="BJ13" s="36"/>
      <c r="BK13" s="47">
        <f t="shared" si="14"/>
        <v>0</v>
      </c>
      <c r="BL13" s="44"/>
      <c r="BM13" s="35">
        <f t="shared" si="38"/>
        <v>0</v>
      </c>
      <c r="BN13" s="36"/>
      <c r="BO13" s="47">
        <f t="shared" si="15"/>
        <v>0</v>
      </c>
      <c r="BP13" s="44"/>
      <c r="BQ13" s="20">
        <f t="shared" si="39"/>
        <v>0</v>
      </c>
      <c r="BR13" s="22"/>
      <c r="BS13" s="12" t="e">
        <f t="shared" si="16"/>
        <v>#DIV/0!</v>
      </c>
      <c r="BT13" s="30"/>
      <c r="BU13" s="35">
        <f t="shared" si="40"/>
        <v>100000</v>
      </c>
      <c r="BV13" s="37"/>
      <c r="BW13" s="47">
        <f t="shared" si="17"/>
        <v>0.0413564929693962</v>
      </c>
      <c r="BX13" s="44">
        <v>100000</v>
      </c>
      <c r="BY13" s="20">
        <f t="shared" si="41"/>
        <v>0</v>
      </c>
      <c r="BZ13" s="22"/>
      <c r="CA13" s="12" t="e">
        <f t="shared" si="18"/>
        <v>#DIV/0!</v>
      </c>
      <c r="CB13" s="30"/>
      <c r="CC13" s="20">
        <f t="shared" si="42"/>
        <v>0</v>
      </c>
      <c r="CD13" s="22"/>
      <c r="CE13" s="12" t="e">
        <f t="shared" si="19"/>
        <v>#DIV/0!</v>
      </c>
      <c r="CF13" s="30"/>
      <c r="CG13" s="27" t="s">
        <v>6</v>
      </c>
    </row>
    <row r="14" spans="1:85" ht="20.25">
      <c r="A14" s="35">
        <f t="shared" si="20"/>
        <v>17735840</v>
      </c>
      <c r="B14" s="36">
        <f t="shared" si="21"/>
        <v>0</v>
      </c>
      <c r="C14" s="47">
        <v>0.0866</v>
      </c>
      <c r="D14" s="44">
        <f t="shared" si="22"/>
        <v>17735840</v>
      </c>
      <c r="E14" s="20">
        <f t="shared" si="23"/>
        <v>0</v>
      </c>
      <c r="F14" s="22"/>
      <c r="G14" s="12" t="e">
        <f t="shared" si="0"/>
        <v>#DIV/0!</v>
      </c>
      <c r="H14" s="30"/>
      <c r="I14" s="20">
        <f t="shared" si="24"/>
        <v>0</v>
      </c>
      <c r="J14" s="22"/>
      <c r="K14" s="12" t="e">
        <f t="shared" si="1"/>
        <v>#DIV/0!</v>
      </c>
      <c r="L14" s="30"/>
      <c r="M14" s="20">
        <f t="shared" si="25"/>
        <v>0</v>
      </c>
      <c r="N14" s="22"/>
      <c r="O14" s="12" t="e">
        <f t="shared" si="2"/>
        <v>#DIV/0!</v>
      </c>
      <c r="P14" s="30"/>
      <c r="Q14" s="35">
        <f t="shared" si="26"/>
        <v>16500000</v>
      </c>
      <c r="R14" s="36"/>
      <c r="S14" s="47">
        <f t="shared" si="3"/>
        <v>0.09114561755298875</v>
      </c>
      <c r="T14" s="44">
        <v>16500000</v>
      </c>
      <c r="U14" s="20">
        <f t="shared" si="27"/>
        <v>0</v>
      </c>
      <c r="V14" s="22"/>
      <c r="W14" s="12" t="e">
        <f t="shared" si="4"/>
        <v>#DIV/0!</v>
      </c>
      <c r="X14" s="30"/>
      <c r="Y14" s="20">
        <f t="shared" si="28"/>
        <v>0</v>
      </c>
      <c r="Z14" s="22"/>
      <c r="AA14" s="12" t="e">
        <f t="shared" si="5"/>
        <v>#DIV/0!</v>
      </c>
      <c r="AB14" s="30"/>
      <c r="AC14" s="20">
        <f t="shared" si="29"/>
        <v>0</v>
      </c>
      <c r="AD14" s="22"/>
      <c r="AE14" s="12" t="e">
        <f t="shared" si="6"/>
        <v>#DIV/0!</v>
      </c>
      <c r="AF14" s="30"/>
      <c r="AG14" s="35">
        <f t="shared" si="30"/>
        <v>0</v>
      </c>
      <c r="AH14" s="36">
        <f>AJ14</f>
        <v>0</v>
      </c>
      <c r="AI14" s="47"/>
      <c r="AJ14" s="44"/>
      <c r="AK14" s="20">
        <f t="shared" si="31"/>
        <v>0</v>
      </c>
      <c r="AL14" s="22"/>
      <c r="AM14" s="12" t="e">
        <f t="shared" si="8"/>
        <v>#DIV/0!</v>
      </c>
      <c r="AN14" s="30"/>
      <c r="AO14" s="35">
        <f t="shared" si="32"/>
        <v>895840</v>
      </c>
      <c r="AP14" s="36"/>
      <c r="AQ14" s="47">
        <f t="shared" si="9"/>
        <v>0.5299574065309985</v>
      </c>
      <c r="AR14" s="44">
        <v>895840</v>
      </c>
      <c r="AS14" s="20">
        <f t="shared" si="33"/>
        <v>0</v>
      </c>
      <c r="AT14" s="22"/>
      <c r="AU14" s="12" t="e">
        <f t="shared" si="10"/>
        <v>#DIV/0!</v>
      </c>
      <c r="AV14" s="30"/>
      <c r="AW14" s="35">
        <f t="shared" si="34"/>
        <v>0</v>
      </c>
      <c r="AX14" s="36"/>
      <c r="AY14" s="47" t="e">
        <f t="shared" si="11"/>
        <v>#DIV/0!</v>
      </c>
      <c r="AZ14" s="44"/>
      <c r="BA14" s="20">
        <f t="shared" si="35"/>
        <v>0</v>
      </c>
      <c r="BB14" s="22"/>
      <c r="BC14" s="12" t="e">
        <f t="shared" si="12"/>
        <v>#DIV/0!</v>
      </c>
      <c r="BD14" s="30"/>
      <c r="BE14" s="20">
        <f t="shared" si="36"/>
        <v>0</v>
      </c>
      <c r="BF14" s="22"/>
      <c r="BG14" s="12" t="e">
        <f t="shared" si="13"/>
        <v>#DIV/0!</v>
      </c>
      <c r="BH14" s="30"/>
      <c r="BI14" s="35">
        <f t="shared" si="37"/>
        <v>0</v>
      </c>
      <c r="BJ14" s="36"/>
      <c r="BK14" s="47">
        <f t="shared" si="14"/>
        <v>0</v>
      </c>
      <c r="BL14" s="44"/>
      <c r="BM14" s="35">
        <f t="shared" si="38"/>
        <v>340000</v>
      </c>
      <c r="BN14" s="36"/>
      <c r="BO14" s="47">
        <f t="shared" si="15"/>
        <v>0.85</v>
      </c>
      <c r="BP14" s="44">
        <v>340000</v>
      </c>
      <c r="BQ14" s="20">
        <f t="shared" si="39"/>
        <v>0</v>
      </c>
      <c r="BR14" s="22"/>
      <c r="BS14" s="12" t="e">
        <f t="shared" si="16"/>
        <v>#DIV/0!</v>
      </c>
      <c r="BT14" s="30"/>
      <c r="BU14" s="35">
        <f t="shared" si="40"/>
        <v>0</v>
      </c>
      <c r="BV14" s="37"/>
      <c r="BW14" s="47">
        <f t="shared" si="17"/>
        <v>0</v>
      </c>
      <c r="BX14" s="44"/>
      <c r="BY14" s="20">
        <f t="shared" si="41"/>
        <v>0</v>
      </c>
      <c r="BZ14" s="22"/>
      <c r="CA14" s="12" t="e">
        <f t="shared" si="18"/>
        <v>#DIV/0!</v>
      </c>
      <c r="CB14" s="30"/>
      <c r="CC14" s="20">
        <f t="shared" si="42"/>
        <v>0</v>
      </c>
      <c r="CD14" s="22"/>
      <c r="CE14" s="12" t="e">
        <f t="shared" si="19"/>
        <v>#DIV/0!</v>
      </c>
      <c r="CF14" s="30"/>
      <c r="CG14" s="27" t="s">
        <v>68</v>
      </c>
    </row>
    <row r="15" spans="1:85" ht="20.25">
      <c r="A15" s="35">
        <f t="shared" si="20"/>
        <v>33250000</v>
      </c>
      <c r="B15" s="36">
        <f t="shared" si="21"/>
        <v>0</v>
      </c>
      <c r="C15" s="47">
        <v>0.1623</v>
      </c>
      <c r="D15" s="44">
        <f t="shared" si="22"/>
        <v>33250000</v>
      </c>
      <c r="E15" s="20">
        <f t="shared" si="23"/>
        <v>0</v>
      </c>
      <c r="F15" s="22"/>
      <c r="G15" s="12" t="e">
        <f t="shared" si="0"/>
        <v>#DIV/0!</v>
      </c>
      <c r="H15" s="30"/>
      <c r="I15" s="20">
        <f t="shared" si="24"/>
        <v>0</v>
      </c>
      <c r="J15" s="22"/>
      <c r="K15" s="12" t="e">
        <f t="shared" si="1"/>
        <v>#DIV/0!</v>
      </c>
      <c r="L15" s="30"/>
      <c r="M15" s="20">
        <f t="shared" si="25"/>
        <v>0</v>
      </c>
      <c r="N15" s="22"/>
      <c r="O15" s="12" t="e">
        <f t="shared" si="2"/>
        <v>#DIV/0!</v>
      </c>
      <c r="P15" s="30"/>
      <c r="Q15" s="35">
        <f t="shared" si="26"/>
        <v>33250000</v>
      </c>
      <c r="R15" s="36"/>
      <c r="S15" s="47">
        <f t="shared" si="3"/>
        <v>0.18367222931132582</v>
      </c>
      <c r="T15" s="44">
        <v>33250000</v>
      </c>
      <c r="U15" s="20">
        <f t="shared" si="27"/>
        <v>0</v>
      </c>
      <c r="V15" s="22"/>
      <c r="W15" s="12" t="e">
        <f t="shared" si="4"/>
        <v>#DIV/0!</v>
      </c>
      <c r="X15" s="30"/>
      <c r="Y15" s="20">
        <f t="shared" si="28"/>
        <v>0</v>
      </c>
      <c r="Z15" s="22"/>
      <c r="AA15" s="12" t="e">
        <f t="shared" si="5"/>
        <v>#DIV/0!</v>
      </c>
      <c r="AB15" s="30"/>
      <c r="AC15" s="20">
        <f t="shared" si="29"/>
        <v>0</v>
      </c>
      <c r="AD15" s="22"/>
      <c r="AE15" s="12" t="e">
        <f t="shared" si="6"/>
        <v>#DIV/0!</v>
      </c>
      <c r="AF15" s="30"/>
      <c r="AG15" s="35">
        <f t="shared" si="30"/>
        <v>0</v>
      </c>
      <c r="AH15" s="36"/>
      <c r="AI15" s="47">
        <f>(AJ15/$AJ$20)</f>
        <v>0</v>
      </c>
      <c r="AJ15" s="44"/>
      <c r="AK15" s="20">
        <f t="shared" si="31"/>
        <v>0</v>
      </c>
      <c r="AL15" s="22"/>
      <c r="AM15" s="12" t="e">
        <f t="shared" si="8"/>
        <v>#DIV/0!</v>
      </c>
      <c r="AN15" s="30"/>
      <c r="AO15" s="35">
        <f t="shared" si="32"/>
        <v>0</v>
      </c>
      <c r="AP15" s="36"/>
      <c r="AQ15" s="47">
        <f t="shared" si="9"/>
        <v>0</v>
      </c>
      <c r="AR15" s="44"/>
      <c r="AS15" s="20">
        <f t="shared" si="33"/>
        <v>0</v>
      </c>
      <c r="AT15" s="22"/>
      <c r="AU15" s="12" t="e">
        <f t="shared" si="10"/>
        <v>#DIV/0!</v>
      </c>
      <c r="AV15" s="30"/>
      <c r="AW15" s="35">
        <f t="shared" si="34"/>
        <v>0</v>
      </c>
      <c r="AX15" s="36"/>
      <c r="AY15" s="47" t="e">
        <f t="shared" si="11"/>
        <v>#DIV/0!</v>
      </c>
      <c r="AZ15" s="44"/>
      <c r="BA15" s="20">
        <f t="shared" si="35"/>
        <v>0</v>
      </c>
      <c r="BB15" s="22"/>
      <c r="BC15" s="12" t="e">
        <f t="shared" si="12"/>
        <v>#DIV/0!</v>
      </c>
      <c r="BD15" s="30"/>
      <c r="BE15" s="20">
        <f t="shared" si="36"/>
        <v>0</v>
      </c>
      <c r="BF15" s="22"/>
      <c r="BG15" s="12" t="e">
        <f t="shared" si="13"/>
        <v>#DIV/0!</v>
      </c>
      <c r="BH15" s="30"/>
      <c r="BI15" s="35">
        <f t="shared" si="37"/>
        <v>0</v>
      </c>
      <c r="BJ15" s="36"/>
      <c r="BK15" s="47">
        <f t="shared" si="14"/>
        <v>0</v>
      </c>
      <c r="BL15" s="44"/>
      <c r="BM15" s="35">
        <f t="shared" si="38"/>
        <v>0</v>
      </c>
      <c r="BN15" s="36"/>
      <c r="BO15" s="47">
        <f t="shared" si="15"/>
        <v>0</v>
      </c>
      <c r="BP15" s="44"/>
      <c r="BQ15" s="20">
        <f t="shared" si="39"/>
        <v>0</v>
      </c>
      <c r="BR15" s="22"/>
      <c r="BS15" s="12" t="e">
        <f t="shared" si="16"/>
        <v>#DIV/0!</v>
      </c>
      <c r="BT15" s="30"/>
      <c r="BU15" s="35">
        <f t="shared" si="40"/>
        <v>0</v>
      </c>
      <c r="BV15" s="37"/>
      <c r="BW15" s="47">
        <f t="shared" si="17"/>
        <v>0</v>
      </c>
      <c r="BX15" s="44"/>
      <c r="BY15" s="20">
        <f t="shared" si="41"/>
        <v>0</v>
      </c>
      <c r="BZ15" s="22"/>
      <c r="CA15" s="12" t="e">
        <f t="shared" si="18"/>
        <v>#DIV/0!</v>
      </c>
      <c r="CB15" s="30"/>
      <c r="CC15" s="20">
        <f t="shared" si="42"/>
        <v>0</v>
      </c>
      <c r="CD15" s="22"/>
      <c r="CE15" s="12" t="e">
        <f t="shared" si="19"/>
        <v>#DIV/0!</v>
      </c>
      <c r="CF15" s="30"/>
      <c r="CG15" s="27" t="s">
        <v>7</v>
      </c>
    </row>
    <row r="16" spans="1:85" ht="20.25">
      <c r="A16" s="35">
        <f t="shared" si="20"/>
        <v>0</v>
      </c>
      <c r="B16" s="36">
        <f>D16</f>
        <v>3750000</v>
      </c>
      <c r="C16" s="47">
        <v>0.0183</v>
      </c>
      <c r="D16" s="44">
        <f t="shared" si="22"/>
        <v>3750000</v>
      </c>
      <c r="E16" s="20">
        <f t="shared" si="23"/>
        <v>0</v>
      </c>
      <c r="F16" s="22"/>
      <c r="G16" s="12" t="e">
        <f t="shared" si="0"/>
        <v>#DIV/0!</v>
      </c>
      <c r="H16" s="30"/>
      <c r="I16" s="20">
        <f t="shared" si="24"/>
        <v>0</v>
      </c>
      <c r="J16" s="22"/>
      <c r="K16" s="12" t="e">
        <f t="shared" si="1"/>
        <v>#DIV/0!</v>
      </c>
      <c r="L16" s="30"/>
      <c r="M16" s="20">
        <f t="shared" si="25"/>
        <v>0</v>
      </c>
      <c r="N16" s="22"/>
      <c r="O16" s="12" t="e">
        <f t="shared" si="2"/>
        <v>#DIV/0!</v>
      </c>
      <c r="P16" s="30"/>
      <c r="Q16" s="35">
        <f t="shared" si="26"/>
        <v>0</v>
      </c>
      <c r="R16" s="36"/>
      <c r="S16" s="47">
        <f t="shared" si="3"/>
        <v>0</v>
      </c>
      <c r="T16" s="44"/>
      <c r="U16" s="20">
        <f t="shared" si="27"/>
        <v>0</v>
      </c>
      <c r="V16" s="22"/>
      <c r="W16" s="12" t="e">
        <f t="shared" si="4"/>
        <v>#DIV/0!</v>
      </c>
      <c r="X16" s="30"/>
      <c r="Y16" s="20">
        <f t="shared" si="28"/>
        <v>0</v>
      </c>
      <c r="Z16" s="22"/>
      <c r="AA16" s="12" t="e">
        <f t="shared" si="5"/>
        <v>#DIV/0!</v>
      </c>
      <c r="AB16" s="30"/>
      <c r="AC16" s="20">
        <f t="shared" si="29"/>
        <v>0</v>
      </c>
      <c r="AD16" s="22"/>
      <c r="AE16" s="12" t="e">
        <f t="shared" si="6"/>
        <v>#DIV/0!</v>
      </c>
      <c r="AF16" s="30"/>
      <c r="AG16" s="35">
        <f t="shared" si="30"/>
        <v>0</v>
      </c>
      <c r="AH16" s="36"/>
      <c r="AI16" s="47">
        <f>(AJ16/$AJ$20)</f>
        <v>0</v>
      </c>
      <c r="AJ16" s="44"/>
      <c r="AK16" s="20">
        <f t="shared" si="31"/>
        <v>0</v>
      </c>
      <c r="AL16" s="22"/>
      <c r="AM16" s="12" t="e">
        <f t="shared" si="8"/>
        <v>#DIV/0!</v>
      </c>
      <c r="AN16" s="30"/>
      <c r="AO16" s="35">
        <f t="shared" si="32"/>
        <v>0</v>
      </c>
      <c r="AP16" s="36"/>
      <c r="AQ16" s="47">
        <f t="shared" si="9"/>
        <v>0</v>
      </c>
      <c r="AR16" s="44"/>
      <c r="AS16" s="20">
        <f t="shared" si="33"/>
        <v>0</v>
      </c>
      <c r="AT16" s="22"/>
      <c r="AU16" s="12" t="e">
        <f t="shared" si="10"/>
        <v>#DIV/0!</v>
      </c>
      <c r="AV16" s="30"/>
      <c r="AW16" s="35">
        <f t="shared" si="34"/>
        <v>0</v>
      </c>
      <c r="AX16" s="36"/>
      <c r="AY16" s="47" t="e">
        <f t="shared" si="11"/>
        <v>#DIV/0!</v>
      </c>
      <c r="AZ16" s="44"/>
      <c r="BA16" s="20">
        <f t="shared" si="35"/>
        <v>0</v>
      </c>
      <c r="BB16" s="22"/>
      <c r="BC16" s="12" t="e">
        <f t="shared" si="12"/>
        <v>#DIV/0!</v>
      </c>
      <c r="BD16" s="30"/>
      <c r="BE16" s="20">
        <f t="shared" si="36"/>
        <v>0</v>
      </c>
      <c r="BF16" s="22"/>
      <c r="BG16" s="12" t="e">
        <f t="shared" si="13"/>
        <v>#DIV/0!</v>
      </c>
      <c r="BH16" s="30"/>
      <c r="BI16" s="35">
        <f t="shared" si="37"/>
        <v>3750000</v>
      </c>
      <c r="BJ16" s="36"/>
      <c r="BK16" s="47">
        <f t="shared" si="14"/>
        <v>0.20833333333333334</v>
      </c>
      <c r="BL16" s="44">
        <v>3750000</v>
      </c>
      <c r="BM16" s="35">
        <f t="shared" si="38"/>
        <v>0</v>
      </c>
      <c r="BN16" s="36"/>
      <c r="BO16" s="47">
        <f t="shared" si="15"/>
        <v>0</v>
      </c>
      <c r="BP16" s="44"/>
      <c r="BQ16" s="20">
        <f t="shared" si="39"/>
        <v>0</v>
      </c>
      <c r="BR16" s="22"/>
      <c r="BS16" s="12" t="e">
        <f t="shared" si="16"/>
        <v>#DIV/0!</v>
      </c>
      <c r="BT16" s="30"/>
      <c r="BU16" s="35">
        <f t="shared" si="40"/>
        <v>0</v>
      </c>
      <c r="BV16" s="37"/>
      <c r="BW16" s="47">
        <f t="shared" si="17"/>
        <v>0</v>
      </c>
      <c r="BX16" s="44"/>
      <c r="BY16" s="20">
        <f t="shared" si="41"/>
        <v>0</v>
      </c>
      <c r="BZ16" s="22"/>
      <c r="CA16" s="12" t="e">
        <f t="shared" si="18"/>
        <v>#DIV/0!</v>
      </c>
      <c r="CB16" s="30"/>
      <c r="CC16" s="20">
        <f t="shared" si="42"/>
        <v>0</v>
      </c>
      <c r="CD16" s="22"/>
      <c r="CE16" s="12" t="e">
        <f t="shared" si="19"/>
        <v>#DIV/0!</v>
      </c>
      <c r="CF16" s="30"/>
      <c r="CG16" s="27" t="s">
        <v>120</v>
      </c>
    </row>
    <row r="17" spans="1:85" ht="20.25">
      <c r="A17" s="35">
        <f t="shared" si="20"/>
        <v>0</v>
      </c>
      <c r="B17" s="36">
        <f t="shared" si="21"/>
        <v>370000</v>
      </c>
      <c r="C17" s="47" t="s">
        <v>133</v>
      </c>
      <c r="D17" s="44">
        <f t="shared" si="22"/>
        <v>370000</v>
      </c>
      <c r="E17" s="20">
        <f t="shared" si="23"/>
        <v>0</v>
      </c>
      <c r="F17" s="22"/>
      <c r="G17" s="12" t="e">
        <f t="shared" si="0"/>
        <v>#DIV/0!</v>
      </c>
      <c r="H17" s="30"/>
      <c r="I17" s="20">
        <f t="shared" si="24"/>
        <v>0</v>
      </c>
      <c r="J17" s="22"/>
      <c r="K17" s="12" t="e">
        <f t="shared" si="1"/>
        <v>#DIV/0!</v>
      </c>
      <c r="L17" s="30"/>
      <c r="M17" s="20">
        <f t="shared" si="25"/>
        <v>0</v>
      </c>
      <c r="N17" s="22"/>
      <c r="O17" s="12" t="e">
        <f t="shared" si="2"/>
        <v>#DIV/0!</v>
      </c>
      <c r="P17" s="30"/>
      <c r="Q17" s="35">
        <f t="shared" si="26"/>
        <v>0</v>
      </c>
      <c r="R17" s="36"/>
      <c r="S17" s="47">
        <f t="shared" si="3"/>
        <v>0</v>
      </c>
      <c r="T17" s="44"/>
      <c r="U17" s="20">
        <f t="shared" si="27"/>
        <v>0</v>
      </c>
      <c r="V17" s="22"/>
      <c r="W17" s="12" t="e">
        <f t="shared" si="4"/>
        <v>#DIV/0!</v>
      </c>
      <c r="X17" s="30"/>
      <c r="Y17" s="20">
        <f t="shared" si="28"/>
        <v>0</v>
      </c>
      <c r="Z17" s="22"/>
      <c r="AA17" s="12" t="e">
        <f t="shared" si="5"/>
        <v>#DIV/0!</v>
      </c>
      <c r="AB17" s="30"/>
      <c r="AC17" s="20">
        <f t="shared" si="29"/>
        <v>0</v>
      </c>
      <c r="AD17" s="22"/>
      <c r="AE17" s="12" t="e">
        <f t="shared" si="6"/>
        <v>#DIV/0!</v>
      </c>
      <c r="AF17" s="30"/>
      <c r="AG17" s="35"/>
      <c r="AH17" s="36">
        <v>370000</v>
      </c>
      <c r="AI17" s="47">
        <f>(AJ17/$AJ$20)</f>
        <v>0.30833333333333335</v>
      </c>
      <c r="AJ17" s="44">
        <v>370000</v>
      </c>
      <c r="AK17" s="20">
        <f t="shared" si="31"/>
        <v>0</v>
      </c>
      <c r="AL17" s="22"/>
      <c r="AM17" s="12" t="e">
        <f t="shared" si="8"/>
        <v>#DIV/0!</v>
      </c>
      <c r="AN17" s="30"/>
      <c r="AO17" s="35">
        <f t="shared" si="32"/>
        <v>0</v>
      </c>
      <c r="AP17" s="36"/>
      <c r="AQ17" s="47">
        <f t="shared" si="9"/>
        <v>0</v>
      </c>
      <c r="AR17" s="44"/>
      <c r="AS17" s="20">
        <f t="shared" si="33"/>
        <v>0</v>
      </c>
      <c r="AT17" s="22"/>
      <c r="AU17" s="12" t="e">
        <f t="shared" si="10"/>
        <v>#DIV/0!</v>
      </c>
      <c r="AV17" s="30"/>
      <c r="AW17" s="35">
        <f t="shared" si="34"/>
        <v>0</v>
      </c>
      <c r="AX17" s="36"/>
      <c r="AY17" s="47" t="e">
        <f t="shared" si="11"/>
        <v>#DIV/0!</v>
      </c>
      <c r="AZ17" s="44"/>
      <c r="BA17" s="20">
        <f t="shared" si="35"/>
        <v>0</v>
      </c>
      <c r="BB17" s="22"/>
      <c r="BC17" s="12" t="e">
        <f t="shared" si="12"/>
        <v>#DIV/0!</v>
      </c>
      <c r="BD17" s="30"/>
      <c r="BE17" s="20">
        <f t="shared" si="36"/>
        <v>0</v>
      </c>
      <c r="BF17" s="22"/>
      <c r="BG17" s="12" t="e">
        <f t="shared" si="13"/>
        <v>#DIV/0!</v>
      </c>
      <c r="BH17" s="30"/>
      <c r="BI17" s="35">
        <f t="shared" si="37"/>
        <v>0</v>
      </c>
      <c r="BJ17" s="36"/>
      <c r="BK17" s="47">
        <f t="shared" si="14"/>
        <v>0</v>
      </c>
      <c r="BL17" s="44"/>
      <c r="BM17" s="35">
        <f t="shared" si="38"/>
        <v>0</v>
      </c>
      <c r="BN17" s="36"/>
      <c r="BO17" s="47">
        <f t="shared" si="15"/>
        <v>0</v>
      </c>
      <c r="BP17" s="44"/>
      <c r="BQ17" s="20">
        <f t="shared" si="39"/>
        <v>0</v>
      </c>
      <c r="BR17" s="22"/>
      <c r="BS17" s="12" t="e">
        <f t="shared" si="16"/>
        <v>#DIV/0!</v>
      </c>
      <c r="BT17" s="30"/>
      <c r="BU17" s="35">
        <f t="shared" si="40"/>
        <v>0</v>
      </c>
      <c r="BV17" s="37"/>
      <c r="BW17" s="47">
        <f t="shared" si="17"/>
        <v>0</v>
      </c>
      <c r="BX17" s="44"/>
      <c r="BY17" s="20">
        <f t="shared" si="41"/>
        <v>0</v>
      </c>
      <c r="BZ17" s="22"/>
      <c r="CA17" s="12" t="e">
        <f t="shared" si="18"/>
        <v>#DIV/0!</v>
      </c>
      <c r="CB17" s="30"/>
      <c r="CC17" s="20">
        <f t="shared" si="42"/>
        <v>0</v>
      </c>
      <c r="CD17" s="22"/>
      <c r="CE17" s="12" t="e">
        <f t="shared" si="19"/>
        <v>#DIV/0!</v>
      </c>
      <c r="CF17" s="30"/>
      <c r="CG17" s="27" t="s">
        <v>127</v>
      </c>
    </row>
    <row r="18" spans="1:85" ht="77.25" customHeight="1">
      <c r="A18" s="38">
        <f>SUM(A5:A17)</f>
        <v>168490400</v>
      </c>
      <c r="B18" s="39">
        <f>SUM(B5:B17)</f>
        <v>36247000</v>
      </c>
      <c r="C18" s="48">
        <v>1</v>
      </c>
      <c r="D18" s="45">
        <f>SUM(D5:D17)</f>
        <v>204737400</v>
      </c>
      <c r="E18" s="23">
        <f>SUM(E5:E17)</f>
        <v>0</v>
      </c>
      <c r="F18" s="21">
        <f>SUM(F5:F17)</f>
        <v>0</v>
      </c>
      <c r="G18" s="15" t="e">
        <f>SUM(G5:G17)</f>
        <v>#DIV/0!</v>
      </c>
      <c r="H18" s="31"/>
      <c r="I18" s="23">
        <f aca="true" t="shared" si="43" ref="I18:AN18">SUM(I5:I17)</f>
        <v>0</v>
      </c>
      <c r="J18" s="21">
        <f t="shared" si="43"/>
        <v>0</v>
      </c>
      <c r="K18" s="15" t="e">
        <f t="shared" si="43"/>
        <v>#DIV/0!</v>
      </c>
      <c r="L18" s="31">
        <f t="shared" si="43"/>
        <v>0</v>
      </c>
      <c r="M18" s="23">
        <f t="shared" si="43"/>
        <v>0</v>
      </c>
      <c r="N18" s="21">
        <f t="shared" si="43"/>
        <v>0</v>
      </c>
      <c r="O18" s="15" t="e">
        <f t="shared" si="43"/>
        <v>#DIV/0!</v>
      </c>
      <c r="P18" s="31">
        <f t="shared" si="43"/>
        <v>0</v>
      </c>
      <c r="Q18" s="38">
        <f t="shared" si="43"/>
        <v>165200000</v>
      </c>
      <c r="R18" s="39">
        <f t="shared" si="43"/>
        <v>15829000</v>
      </c>
      <c r="S18" s="48">
        <f t="shared" si="43"/>
        <v>1</v>
      </c>
      <c r="T18" s="45">
        <f t="shared" si="43"/>
        <v>181029000</v>
      </c>
      <c r="U18" s="23">
        <f t="shared" si="43"/>
        <v>0</v>
      </c>
      <c r="V18" s="21">
        <f t="shared" si="43"/>
        <v>0</v>
      </c>
      <c r="W18" s="15" t="e">
        <f t="shared" si="43"/>
        <v>#DIV/0!</v>
      </c>
      <c r="X18" s="31">
        <f t="shared" si="43"/>
        <v>0</v>
      </c>
      <c r="Y18" s="23">
        <f t="shared" si="43"/>
        <v>0</v>
      </c>
      <c r="Z18" s="21">
        <f t="shared" si="43"/>
        <v>0</v>
      </c>
      <c r="AA18" s="15" t="e">
        <f t="shared" si="43"/>
        <v>#DIV/0!</v>
      </c>
      <c r="AB18" s="31">
        <f t="shared" si="43"/>
        <v>0</v>
      </c>
      <c r="AC18" s="23">
        <f t="shared" si="43"/>
        <v>0</v>
      </c>
      <c r="AD18" s="21">
        <f t="shared" si="43"/>
        <v>0</v>
      </c>
      <c r="AE18" s="15" t="e">
        <f t="shared" si="43"/>
        <v>#DIV/0!</v>
      </c>
      <c r="AF18" s="31">
        <f t="shared" si="43"/>
        <v>0</v>
      </c>
      <c r="AG18" s="38">
        <f t="shared" si="43"/>
        <v>800000</v>
      </c>
      <c r="AH18" s="39">
        <f t="shared" si="43"/>
        <v>400000</v>
      </c>
      <c r="AI18" s="48">
        <f t="shared" si="43"/>
        <v>1</v>
      </c>
      <c r="AJ18" s="45">
        <f t="shared" si="43"/>
        <v>1200000</v>
      </c>
      <c r="AK18" s="23">
        <f t="shared" si="43"/>
        <v>0</v>
      </c>
      <c r="AL18" s="21">
        <f t="shared" si="43"/>
        <v>0</v>
      </c>
      <c r="AM18" s="15" t="e">
        <f t="shared" si="43"/>
        <v>#DIV/0!</v>
      </c>
      <c r="AN18" s="31">
        <f t="shared" si="43"/>
        <v>0</v>
      </c>
      <c r="AO18" s="38">
        <f aca="true" t="shared" si="44" ref="AO18:BT18">SUM(AO5:AO17)</f>
        <v>1690400</v>
      </c>
      <c r="AP18" s="39">
        <f t="shared" si="44"/>
        <v>0</v>
      </c>
      <c r="AQ18" s="48">
        <f t="shared" si="44"/>
        <v>1</v>
      </c>
      <c r="AR18" s="45">
        <f t="shared" si="44"/>
        <v>1690400</v>
      </c>
      <c r="AS18" s="23">
        <f t="shared" si="44"/>
        <v>0</v>
      </c>
      <c r="AT18" s="21">
        <f t="shared" si="44"/>
        <v>0</v>
      </c>
      <c r="AU18" s="15" t="e">
        <f t="shared" si="44"/>
        <v>#DIV/0!</v>
      </c>
      <c r="AV18" s="31">
        <f t="shared" si="44"/>
        <v>0</v>
      </c>
      <c r="AW18" s="38">
        <f t="shared" si="44"/>
        <v>0</v>
      </c>
      <c r="AX18" s="39">
        <f t="shared" si="44"/>
        <v>0</v>
      </c>
      <c r="AY18" s="48" t="e">
        <f t="shared" si="44"/>
        <v>#DIV/0!</v>
      </c>
      <c r="AZ18" s="45">
        <f t="shared" si="44"/>
        <v>0</v>
      </c>
      <c r="BA18" s="23">
        <f t="shared" si="44"/>
        <v>0</v>
      </c>
      <c r="BB18" s="21">
        <f t="shared" si="44"/>
        <v>0</v>
      </c>
      <c r="BC18" s="15" t="e">
        <f t="shared" si="44"/>
        <v>#DIV/0!</v>
      </c>
      <c r="BD18" s="31">
        <f t="shared" si="44"/>
        <v>0</v>
      </c>
      <c r="BE18" s="23">
        <f t="shared" si="44"/>
        <v>0</v>
      </c>
      <c r="BF18" s="21">
        <f t="shared" si="44"/>
        <v>0</v>
      </c>
      <c r="BG18" s="15" t="e">
        <f t="shared" si="44"/>
        <v>#DIV/0!</v>
      </c>
      <c r="BH18" s="31">
        <f t="shared" si="44"/>
        <v>0</v>
      </c>
      <c r="BI18" s="38">
        <f t="shared" si="44"/>
        <v>18000000</v>
      </c>
      <c r="BJ18" s="39">
        <f t="shared" si="44"/>
        <v>0</v>
      </c>
      <c r="BK18" s="48">
        <f t="shared" si="44"/>
        <v>1</v>
      </c>
      <c r="BL18" s="45">
        <f t="shared" si="44"/>
        <v>18000000</v>
      </c>
      <c r="BM18" s="38">
        <f t="shared" si="44"/>
        <v>400000</v>
      </c>
      <c r="BN18" s="39">
        <f t="shared" si="44"/>
        <v>0</v>
      </c>
      <c r="BO18" s="48">
        <f t="shared" si="44"/>
        <v>1</v>
      </c>
      <c r="BP18" s="45">
        <f t="shared" si="44"/>
        <v>400000</v>
      </c>
      <c r="BQ18" s="23">
        <f t="shared" si="44"/>
        <v>0</v>
      </c>
      <c r="BR18" s="21">
        <f t="shared" si="44"/>
        <v>0</v>
      </c>
      <c r="BS18" s="15" t="e">
        <f t="shared" si="44"/>
        <v>#DIV/0!</v>
      </c>
      <c r="BT18" s="31">
        <f t="shared" si="44"/>
        <v>0</v>
      </c>
      <c r="BU18" s="38">
        <f aca="true" t="shared" si="45" ref="BU18:CF18">SUM(BU5:BU17)</f>
        <v>400000</v>
      </c>
      <c r="BV18" s="39">
        <f t="shared" si="45"/>
        <v>2018000</v>
      </c>
      <c r="BW18" s="48">
        <f t="shared" si="45"/>
        <v>1</v>
      </c>
      <c r="BX18" s="45">
        <f t="shared" si="45"/>
        <v>2418000</v>
      </c>
      <c r="BY18" s="23">
        <f t="shared" si="45"/>
        <v>0</v>
      </c>
      <c r="BZ18" s="21">
        <f t="shared" si="45"/>
        <v>0</v>
      </c>
      <c r="CA18" s="15" t="e">
        <f t="shared" si="45"/>
        <v>#DIV/0!</v>
      </c>
      <c r="CB18" s="31">
        <f t="shared" si="45"/>
        <v>0</v>
      </c>
      <c r="CC18" s="23">
        <f t="shared" si="45"/>
        <v>0</v>
      </c>
      <c r="CD18" s="21">
        <f t="shared" si="45"/>
        <v>0</v>
      </c>
      <c r="CE18" s="15" t="e">
        <f t="shared" si="45"/>
        <v>#DIV/0!</v>
      </c>
      <c r="CF18" s="31">
        <f t="shared" si="45"/>
        <v>0</v>
      </c>
      <c r="CG18" s="28" t="s">
        <v>8</v>
      </c>
    </row>
    <row r="19" spans="1:85" ht="48.75" customHeight="1">
      <c r="A19" s="40"/>
      <c r="B19" s="41"/>
      <c r="C19" s="49"/>
      <c r="D19" s="45"/>
      <c r="E19" s="16"/>
      <c r="F19" s="17"/>
      <c r="G19" s="18"/>
      <c r="H19" s="31"/>
      <c r="I19" s="16"/>
      <c r="J19" s="17"/>
      <c r="K19" s="18"/>
      <c r="L19" s="31"/>
      <c r="M19" s="16"/>
      <c r="N19" s="17"/>
      <c r="O19" s="18"/>
      <c r="P19" s="31"/>
      <c r="Q19" s="40"/>
      <c r="R19" s="41"/>
      <c r="S19" s="49"/>
      <c r="T19" s="45"/>
      <c r="U19" s="16"/>
      <c r="V19" s="17"/>
      <c r="W19" s="18"/>
      <c r="X19" s="31"/>
      <c r="Y19" s="16"/>
      <c r="Z19" s="17"/>
      <c r="AA19" s="18"/>
      <c r="AB19" s="31"/>
      <c r="AC19" s="16"/>
      <c r="AD19" s="17"/>
      <c r="AE19" s="18"/>
      <c r="AF19" s="31"/>
      <c r="AG19" s="40"/>
      <c r="AH19" s="41"/>
      <c r="AI19" s="49"/>
      <c r="AJ19" s="45"/>
      <c r="AK19" s="16"/>
      <c r="AL19" s="17"/>
      <c r="AM19" s="18"/>
      <c r="AN19" s="31"/>
      <c r="AO19" s="40"/>
      <c r="AP19" s="41"/>
      <c r="AQ19" s="49"/>
      <c r="AR19" s="45"/>
      <c r="AS19" s="16"/>
      <c r="AT19" s="17"/>
      <c r="AU19" s="18"/>
      <c r="AV19" s="31"/>
      <c r="AW19" s="40"/>
      <c r="AX19" s="41"/>
      <c r="AY19" s="49"/>
      <c r="AZ19" s="45"/>
      <c r="BA19" s="16"/>
      <c r="BB19" s="17"/>
      <c r="BC19" s="18"/>
      <c r="BD19" s="31"/>
      <c r="BE19" s="16"/>
      <c r="BF19" s="17"/>
      <c r="BG19" s="18"/>
      <c r="BH19" s="31"/>
      <c r="BI19" s="40"/>
      <c r="BJ19" s="41"/>
      <c r="BK19" s="49"/>
      <c r="BL19" s="45"/>
      <c r="BM19" s="40"/>
      <c r="BN19" s="41"/>
      <c r="BO19" s="49"/>
      <c r="BP19" s="45"/>
      <c r="BQ19" s="16"/>
      <c r="BR19" s="17"/>
      <c r="BS19" s="15" t="e">
        <f>SUM(BS6:BS18)</f>
        <v>#DIV/0!</v>
      </c>
      <c r="BT19" s="31"/>
      <c r="BU19" s="40"/>
      <c r="BV19" s="41"/>
      <c r="BW19" s="49"/>
      <c r="BX19" s="45"/>
      <c r="BY19" s="16"/>
      <c r="BZ19" s="17"/>
      <c r="CA19" s="18"/>
      <c r="CB19" s="31"/>
      <c r="CC19" s="16"/>
      <c r="CD19" s="17"/>
      <c r="CE19" s="21"/>
      <c r="CF19" s="31"/>
      <c r="CG19" s="28" t="s">
        <v>9</v>
      </c>
    </row>
    <row r="20" spans="1:85" ht="53.25" customHeight="1" thickBot="1">
      <c r="A20" s="42">
        <f aca="true" t="shared" si="46" ref="A20:G20">A18+A19</f>
        <v>168490400</v>
      </c>
      <c r="B20" s="43">
        <f t="shared" si="46"/>
        <v>36247000</v>
      </c>
      <c r="C20" s="50">
        <f t="shared" si="46"/>
        <v>1</v>
      </c>
      <c r="D20" s="46">
        <f t="shared" si="46"/>
        <v>204737400</v>
      </c>
      <c r="E20" s="24">
        <f t="shared" si="46"/>
        <v>0</v>
      </c>
      <c r="F20" s="25">
        <f t="shared" si="46"/>
        <v>0</v>
      </c>
      <c r="G20" s="19" t="e">
        <f t="shared" si="46"/>
        <v>#DIV/0!</v>
      </c>
      <c r="H20" s="32">
        <f aca="true" t="shared" si="47" ref="H20:X20">H18+H19</f>
        <v>0</v>
      </c>
      <c r="I20" s="24">
        <f>I18+I19</f>
        <v>0</v>
      </c>
      <c r="J20" s="25">
        <f t="shared" si="47"/>
        <v>0</v>
      </c>
      <c r="K20" s="19" t="e">
        <f t="shared" si="47"/>
        <v>#DIV/0!</v>
      </c>
      <c r="L20" s="32">
        <f t="shared" si="47"/>
        <v>0</v>
      </c>
      <c r="M20" s="24">
        <f>M18+M19</f>
        <v>0</v>
      </c>
      <c r="N20" s="25">
        <f t="shared" si="47"/>
        <v>0</v>
      </c>
      <c r="O20" s="19" t="e">
        <f t="shared" si="47"/>
        <v>#DIV/0!</v>
      </c>
      <c r="P20" s="32">
        <f t="shared" si="47"/>
        <v>0</v>
      </c>
      <c r="Q20" s="42">
        <f>Q18+Q19</f>
        <v>165200000</v>
      </c>
      <c r="R20" s="43">
        <f t="shared" si="47"/>
        <v>15829000</v>
      </c>
      <c r="S20" s="50">
        <f t="shared" si="47"/>
        <v>1</v>
      </c>
      <c r="T20" s="46">
        <f t="shared" si="47"/>
        <v>181029000</v>
      </c>
      <c r="U20" s="24">
        <f>U18+U19</f>
        <v>0</v>
      </c>
      <c r="V20" s="25">
        <f t="shared" si="47"/>
        <v>0</v>
      </c>
      <c r="W20" s="19" t="e">
        <f t="shared" si="47"/>
        <v>#DIV/0!</v>
      </c>
      <c r="X20" s="32">
        <f t="shared" si="47"/>
        <v>0</v>
      </c>
      <c r="Y20" s="24">
        <f aca="true" t="shared" si="48" ref="Y20:BR20">Y18+Y19</f>
        <v>0</v>
      </c>
      <c r="Z20" s="25">
        <f t="shared" si="48"/>
        <v>0</v>
      </c>
      <c r="AA20" s="19" t="e">
        <f t="shared" si="48"/>
        <v>#DIV/0!</v>
      </c>
      <c r="AB20" s="32">
        <f t="shared" si="48"/>
        <v>0</v>
      </c>
      <c r="AC20" s="24">
        <f t="shared" si="48"/>
        <v>0</v>
      </c>
      <c r="AD20" s="25">
        <f t="shared" si="48"/>
        <v>0</v>
      </c>
      <c r="AE20" s="19" t="e">
        <f t="shared" si="48"/>
        <v>#DIV/0!</v>
      </c>
      <c r="AF20" s="32">
        <f t="shared" si="48"/>
        <v>0</v>
      </c>
      <c r="AG20" s="42">
        <f t="shared" si="48"/>
        <v>800000</v>
      </c>
      <c r="AH20" s="43">
        <f t="shared" si="48"/>
        <v>400000</v>
      </c>
      <c r="AI20" s="50">
        <f t="shared" si="48"/>
        <v>1</v>
      </c>
      <c r="AJ20" s="46">
        <f t="shared" si="48"/>
        <v>1200000</v>
      </c>
      <c r="AK20" s="24">
        <f t="shared" si="48"/>
        <v>0</v>
      </c>
      <c r="AL20" s="25">
        <f t="shared" si="48"/>
        <v>0</v>
      </c>
      <c r="AM20" s="19" t="e">
        <f t="shared" si="48"/>
        <v>#DIV/0!</v>
      </c>
      <c r="AN20" s="32">
        <f t="shared" si="48"/>
        <v>0</v>
      </c>
      <c r="AO20" s="42">
        <f t="shared" si="48"/>
        <v>1690400</v>
      </c>
      <c r="AP20" s="43">
        <f t="shared" si="48"/>
        <v>0</v>
      </c>
      <c r="AQ20" s="50">
        <f t="shared" si="48"/>
        <v>1</v>
      </c>
      <c r="AR20" s="46">
        <f t="shared" si="48"/>
        <v>1690400</v>
      </c>
      <c r="AS20" s="24">
        <f t="shared" si="48"/>
        <v>0</v>
      </c>
      <c r="AT20" s="25">
        <f t="shared" si="48"/>
        <v>0</v>
      </c>
      <c r="AU20" s="19" t="e">
        <f t="shared" si="48"/>
        <v>#DIV/0!</v>
      </c>
      <c r="AV20" s="32">
        <f t="shared" si="48"/>
        <v>0</v>
      </c>
      <c r="AW20" s="42">
        <f t="shared" si="48"/>
        <v>0</v>
      </c>
      <c r="AX20" s="43">
        <f t="shared" si="48"/>
        <v>0</v>
      </c>
      <c r="AY20" s="50" t="e">
        <f t="shared" si="48"/>
        <v>#DIV/0!</v>
      </c>
      <c r="AZ20" s="46">
        <f t="shared" si="48"/>
        <v>0</v>
      </c>
      <c r="BA20" s="24">
        <f t="shared" si="48"/>
        <v>0</v>
      </c>
      <c r="BB20" s="25">
        <f t="shared" si="48"/>
        <v>0</v>
      </c>
      <c r="BC20" s="19" t="e">
        <f t="shared" si="48"/>
        <v>#DIV/0!</v>
      </c>
      <c r="BD20" s="32">
        <f t="shared" si="48"/>
        <v>0</v>
      </c>
      <c r="BE20" s="24">
        <f t="shared" si="48"/>
        <v>0</v>
      </c>
      <c r="BF20" s="25">
        <f t="shared" si="48"/>
        <v>0</v>
      </c>
      <c r="BG20" s="19" t="e">
        <f t="shared" si="48"/>
        <v>#DIV/0!</v>
      </c>
      <c r="BH20" s="32">
        <f t="shared" si="48"/>
        <v>0</v>
      </c>
      <c r="BI20" s="42">
        <f t="shared" si="48"/>
        <v>18000000</v>
      </c>
      <c r="BJ20" s="43">
        <f t="shared" si="48"/>
        <v>0</v>
      </c>
      <c r="BK20" s="50">
        <f t="shared" si="48"/>
        <v>1</v>
      </c>
      <c r="BL20" s="46">
        <f t="shared" si="48"/>
        <v>18000000</v>
      </c>
      <c r="BM20" s="42">
        <f t="shared" si="48"/>
        <v>400000</v>
      </c>
      <c r="BN20" s="43">
        <f t="shared" si="48"/>
        <v>0</v>
      </c>
      <c r="BO20" s="50">
        <f t="shared" si="48"/>
        <v>1</v>
      </c>
      <c r="BP20" s="46">
        <f t="shared" si="48"/>
        <v>400000</v>
      </c>
      <c r="BQ20" s="24">
        <f t="shared" si="48"/>
        <v>0</v>
      </c>
      <c r="BR20" s="25">
        <f t="shared" si="48"/>
        <v>0</v>
      </c>
      <c r="BS20" s="26" t="e">
        <f>SUM(BS7:BS19)</f>
        <v>#DIV/0!</v>
      </c>
      <c r="BT20" s="32">
        <f aca="true" t="shared" si="49" ref="BT20:CF20">BT18+BT19</f>
        <v>0</v>
      </c>
      <c r="BU20" s="42">
        <f t="shared" si="49"/>
        <v>400000</v>
      </c>
      <c r="BV20" s="43">
        <f>BV18+BV19</f>
        <v>2018000</v>
      </c>
      <c r="BW20" s="50">
        <f t="shared" si="49"/>
        <v>1</v>
      </c>
      <c r="BX20" s="46">
        <f t="shared" si="49"/>
        <v>2418000</v>
      </c>
      <c r="BY20" s="24">
        <f t="shared" si="49"/>
        <v>0</v>
      </c>
      <c r="BZ20" s="25">
        <f t="shared" si="49"/>
        <v>0</v>
      </c>
      <c r="CA20" s="19" t="e">
        <f t="shared" si="49"/>
        <v>#DIV/0!</v>
      </c>
      <c r="CB20" s="32">
        <f t="shared" si="49"/>
        <v>0</v>
      </c>
      <c r="CC20" s="24">
        <f t="shared" si="49"/>
        <v>0</v>
      </c>
      <c r="CD20" s="25">
        <f t="shared" si="49"/>
        <v>0</v>
      </c>
      <c r="CE20" s="19" t="e">
        <f t="shared" si="49"/>
        <v>#DIV/0!</v>
      </c>
      <c r="CF20" s="32">
        <f t="shared" si="49"/>
        <v>0</v>
      </c>
      <c r="CG20" s="29" t="s">
        <v>10</v>
      </c>
    </row>
  </sheetData>
  <sheetProtection/>
  <mergeCells count="24">
    <mergeCell ref="CG1:CG4"/>
    <mergeCell ref="A2:CF2"/>
    <mergeCell ref="BY3:CB3"/>
    <mergeCell ref="CC3:CF3"/>
    <mergeCell ref="E3:H3"/>
    <mergeCell ref="BI3:BL3"/>
    <mergeCell ref="BU3:BX3"/>
    <mergeCell ref="AK3:AN3"/>
    <mergeCell ref="M3:P3"/>
    <mergeCell ref="AC3:AF3"/>
    <mergeCell ref="AS3:AV3"/>
    <mergeCell ref="BQ3:BT3"/>
    <mergeCell ref="A1:CF1"/>
    <mergeCell ref="BE3:BH3"/>
    <mergeCell ref="AW3:AZ3"/>
    <mergeCell ref="AO3:AR3"/>
    <mergeCell ref="BM3:BP3"/>
    <mergeCell ref="BA3:BD3"/>
    <mergeCell ref="AG3:AJ3"/>
    <mergeCell ref="I3:L3"/>
    <mergeCell ref="A3:D3"/>
    <mergeCell ref="U3:X3"/>
    <mergeCell ref="Y3:AB3"/>
    <mergeCell ref="Q3:T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Samia CHEKROUNI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Samia CHEKROUNI</dc:creator>
  <cp:keywords/>
  <dc:description/>
  <cp:lastModifiedBy>Ahmed Khalid Benomar</cp:lastModifiedBy>
  <cp:lastPrinted>2012-01-16T23:17:01Z</cp:lastPrinted>
  <dcterms:created xsi:type="dcterms:W3CDTF">2011-11-22T12:10:44Z</dcterms:created>
  <dcterms:modified xsi:type="dcterms:W3CDTF">2012-10-19T06:56:40Z</dcterms:modified>
  <cp:category/>
  <cp:version/>
  <cp:contentType/>
  <cp:contentStatus/>
</cp:coreProperties>
</file>